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list'!$G$2</definedName>
    <definedName name="MJ">'Krycí list'!$G$5</definedName>
    <definedName name="Mont">'Rekapitulace'!$H$9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'Položky'!$A$1:$G$108</definedName>
    <definedName name="_xlnm.Print_Area" localSheetId="1">'Rekapitulace'!$A$1:$I$15</definedName>
    <definedName name="PocetMJ">'Krycí list'!$G$6</definedName>
    <definedName name="Poznamka">'Krycí list'!$B$37</definedName>
    <definedName name="Projektant">'Krycí list'!$C$8</definedName>
    <definedName name="PSV">'Rekapitulace'!$F$9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'Rekapitulace'!$H$15</definedName>
    <definedName name="VRNKc">'Rekapitulace'!$E$14</definedName>
    <definedName name="VRNnazev">'Rekapitulace'!$A$14</definedName>
    <definedName name="VRNproc">'Rekapitulace'!$F$14</definedName>
    <definedName name="VRNzakl">'Rekapitulace'!$G$14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<sst xmlns="http://schemas.openxmlformats.org/spreadsheetml/2006/main" count="407" uniqueCount="263">
  <si>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</si>
  <si>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</si>
  <si>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</si>
  <si>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</si>
  <si>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</si>
  <si>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</si>
  <si>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</si>
  <si>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</si>
  <si>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</si>
  <si>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</si>
  <si>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</si>
  <si>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</si>
  <si>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</si>
  <si>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</si>
  <si>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</si>
  <si>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</si>
  <si>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</si>
  <si>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</si>
  <si>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</si>
  <si>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</si>
  <si>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</si>
  <si>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</si>
  <si>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</si>
  <si>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</si>
  <si>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</si>
  <si>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</si>
  <si>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</si>
  <si>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</si>
  <si>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</si>
  <si>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</si>
  <si>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</si>
  <si>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</si>
  <si>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</si>
  <si>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</si>
  <si>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</si>
  <si>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</si>
  <si>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</si>
  <si>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</si>
  <si>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</si>
  <si>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</si>
  <si>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</si>
  <si>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</si>
  <si>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</si>
  <si>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</si>
  <si>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</si>
  <si>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</si>
  <si>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</si>
  <si>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</si>
  <si>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</si>
  <si>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</si>
  <si>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</si>
  <si>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</si>
  <si>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</si>
  <si>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</si>
  <si>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</si>
  <si>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</si>
  <si>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</si>
  <si>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</si>
  <si>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</si>
  <si>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</si>
  <si>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</si>
  <si>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</si>
  <si>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</si>
  <si>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</si>
  <si>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</si>
  <si>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</si>
  <si>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</si>
  <si>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</si>
  <si>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</si>
  <si>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</si>
  <si>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</si>
  <si>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</si>
  <si>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</si>
  <si>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</si>
  <si>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</si>
  <si>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</si>
  <si>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2013-042</t>
  </si>
  <si>
    <t>Rozdělení bytu č.601, Nerudova 2082/7</t>
  </si>
  <si>
    <t>01</t>
  </si>
  <si>
    <t>elektroinstalace</t>
  </si>
  <si>
    <t>801</t>
  </si>
  <si>
    <t>M21</t>
  </si>
  <si>
    <t>Elektromontáže</t>
  </si>
  <si>
    <t>210010301RT1</t>
  </si>
  <si>
    <t>Krabice přístrojová KP 68, KZ 3, bez zapojení vč.dodávky KP 68/2, KU 1901+2xšroub</t>
  </si>
  <si>
    <t>kus</t>
  </si>
  <si>
    <t>210010321RT1</t>
  </si>
  <si>
    <t>Krabice odbočná KR 68, se zapojením-kruhová vč.dodávky krabice 1903+svork+víčko</t>
  </si>
  <si>
    <t>210010502V01</t>
  </si>
  <si>
    <t>Osazení lustrové svorky včetně zapojení do 3x4 vč dod. svorky</t>
  </si>
  <si>
    <t>210010511RT1</t>
  </si>
  <si>
    <t>Montáž lustrového háku do usazeného špalíčku včetně dodávky lustrového háku</t>
  </si>
  <si>
    <t>210100001R00</t>
  </si>
  <si>
    <t xml:space="preserve">Ukončení vodičů v rozvaděči + zapojení do 2,5 mm2 </t>
  </si>
  <si>
    <t>210100002R00</t>
  </si>
  <si>
    <t xml:space="preserve">Ukončení vodičů v rozvaděči + zapojení do 6 mm2 </t>
  </si>
  <si>
    <t>210100101R00</t>
  </si>
  <si>
    <t xml:space="preserve">Ukončení drátů a lan Cu, Al - 1 žíla do 16 mm2 </t>
  </si>
  <si>
    <t>210110041R00</t>
  </si>
  <si>
    <t xml:space="preserve">Spínač zapuštěný jednopólový </t>
  </si>
  <si>
    <t>210110043R00</t>
  </si>
  <si>
    <t xml:space="preserve">Spínač zapuštěný seriový </t>
  </si>
  <si>
    <t>210110045R00</t>
  </si>
  <si>
    <t xml:space="preserve">Spínač zapuštěný střídavý </t>
  </si>
  <si>
    <t>210111012R00</t>
  </si>
  <si>
    <t xml:space="preserve">Zásuvka domovní zapuštěná -  2P+Z,dvojí zapojení </t>
  </si>
  <si>
    <t>210190001R00</t>
  </si>
  <si>
    <t>Montáž celoplechových rozvodnic do váhy 20 kg plastový rozvaděč Rb</t>
  </si>
  <si>
    <t>210203202R00</t>
  </si>
  <si>
    <t xml:space="preserve">Svítidlo žárovkové stropní, 1 žárovka </t>
  </si>
  <si>
    <t>210203204R00</t>
  </si>
  <si>
    <t xml:space="preserve">Svítidlo žárovkové nástěnné, 1 žárovka </t>
  </si>
  <si>
    <t>210220452R00</t>
  </si>
  <si>
    <t xml:space="preserve">Ochranné spoj. v prádel.,koupel.,Cu4-16 mm2 pevně </t>
  </si>
  <si>
    <t>m</t>
  </si>
  <si>
    <t>210800004R00</t>
  </si>
  <si>
    <t xml:space="preserve">Vodič CYY 6 mm2 uložený pod omítkou </t>
  </si>
  <si>
    <t>210800101R00</t>
  </si>
  <si>
    <t xml:space="preserve">Kabel CYKY 750 V 2x1,5 mm2 uložený pod omítkou </t>
  </si>
  <si>
    <t>210800105R00</t>
  </si>
  <si>
    <t xml:space="preserve">Kabel CYKY 750 V 3x1,5 mm2 uložený pod omítkou </t>
  </si>
  <si>
    <t>210800106R00</t>
  </si>
  <si>
    <t xml:space="preserve">Kabel CYKY 750 V 3x2,5 mm2 uložený pod omítkou </t>
  </si>
  <si>
    <t>210800108R00</t>
  </si>
  <si>
    <t xml:space="preserve">Kabel CYKY 750 V 3x6 mm2 uložený pod omítkou </t>
  </si>
  <si>
    <t>210800115R00</t>
  </si>
  <si>
    <t xml:space="preserve">Kabel CYKY 750 V 5x1,5 mm2 uložený pod omítkou </t>
  </si>
  <si>
    <t>PC.01</t>
  </si>
  <si>
    <t xml:space="preserve">Úprava stávajícího rozvaděče RE 07 </t>
  </si>
  <si>
    <t>soubor</t>
  </si>
  <si>
    <t>Elektroměr RMS 09 přesunout z horní části dolu na místo rezervy.</t>
  </si>
  <si>
    <t>Elektroměr bytu domovníka v horní části bude zrušen.</t>
  </si>
  <si>
    <t>Tímto bude uvolněna celá horní část rozvaděče RE 07, kde budou osazeny v řadě</t>
  </si>
  <si>
    <t>vedle sebe nové tři jednofázové jednosazbové elektroměry pro řešené tři byty.</t>
  </si>
  <si>
    <t>Původní třífázový jistič bytu domovníka a jistič rezervy budou demontovány.</t>
  </si>
  <si>
    <t>Osadí se nové tři jednofázové jističe B25/1 pro řešené byty a bude provedeno nové zapojení.</t>
  </si>
  <si>
    <t>Horní krycí plech bude nahrazen novým s okénky pro tři elektroměry a volné místo po jističi rezervy v dolním krycím plechu bude zakryto záslepkami.</t>
  </si>
  <si>
    <t>pc.05</t>
  </si>
  <si>
    <t xml:space="preserve">Odvoz a uložení materiálu a suti na skládku </t>
  </si>
  <si>
    <t>357pc03</t>
  </si>
  <si>
    <t>Rozvaděč Rb</t>
  </si>
  <si>
    <t>1x   Plast.rozvaděč pod om.bez dveří 12 modulů</t>
  </si>
  <si>
    <t>1x   Svodič přepětí komb. typ1a2, 12,5 kA, L+N+PE</t>
  </si>
  <si>
    <t>1x   Proudový chránič dvoupólový 25/2/003</t>
  </si>
  <si>
    <t>1x   Jistič B10/1</t>
  </si>
  <si>
    <t>5x   Jistič B16/1</t>
  </si>
  <si>
    <t>1x   Svorka fázová do 6 mm2</t>
  </si>
  <si>
    <t>6x   Svorka fázová do 2,5 mm2</t>
  </si>
  <si>
    <t>pc03</t>
  </si>
  <si>
    <t xml:space="preserve">Svorky pro D.O.P. </t>
  </si>
  <si>
    <t>34111000</t>
  </si>
  <si>
    <t>Kabel silový s Cu jádrem 750 V CYKY 2A x 1,5 mm2</t>
  </si>
  <si>
    <t>34111030</t>
  </si>
  <si>
    <t>Kabel silový s Cu jádrem 750 V CYKY 3A x 1,5 mm2</t>
  </si>
  <si>
    <t>34111032</t>
  </si>
  <si>
    <t>Kabel silový s Cu jádrem 750 V CYKY 3 C x 1,5 mm2</t>
  </si>
  <si>
    <t>34111038</t>
  </si>
  <si>
    <t>Kabel silový s Cu jádrem 750 V CYKY 3 C x 2,5 mm2</t>
  </si>
  <si>
    <t>34111050</t>
  </si>
  <si>
    <t>Kabel silový s Cu jádrem 750 V CYKY 3 C x 6 mm2</t>
  </si>
  <si>
    <t>34111090</t>
  </si>
  <si>
    <t>Kabel silový s Cu jádrem 750 V CYKY 5 x 1,5 mm2</t>
  </si>
  <si>
    <t>34141302</t>
  </si>
  <si>
    <t>Vodič silový pevné uložení CYY 4,0 mm2</t>
  </si>
  <si>
    <t>34141303</t>
  </si>
  <si>
    <t>Vodič silový pevné uložení CYY 6,0 mm2</t>
  </si>
  <si>
    <t>345pc01</t>
  </si>
  <si>
    <t>Vypinač jednopólový do krabice, ř.č.1</t>
  </si>
  <si>
    <t>345pc03</t>
  </si>
  <si>
    <t>Přepínač seriový do krabice, ř.č.5</t>
  </si>
  <si>
    <t>345pc04</t>
  </si>
  <si>
    <t>Přepínač střídavý do krabice, ř.č.6</t>
  </si>
  <si>
    <t>345pc07</t>
  </si>
  <si>
    <t>Zásuvka 230V/16A do krabice jednoduchá</t>
  </si>
  <si>
    <t>345pc071</t>
  </si>
  <si>
    <t>Zásuvka 230V/16A do krabice dvojitá</t>
  </si>
  <si>
    <t>345pc072</t>
  </si>
  <si>
    <t>Zás.230V/16A do krabice dvojitá se svodičem</t>
  </si>
  <si>
    <t>345pc091</t>
  </si>
  <si>
    <t>Tlačítkový ovladač ř.č.1/0S komplet s orient.LED</t>
  </si>
  <si>
    <t>34711065</t>
  </si>
  <si>
    <t>Žárovka obyčejná matná 240V 60W</t>
  </si>
  <si>
    <t>348pc06</t>
  </si>
  <si>
    <t>Sv.nouzovové, inter, 11W/1h, vč sv.zdroje</t>
  </si>
  <si>
    <t>348pc07</t>
  </si>
  <si>
    <t>Sv.žár.inter. s krytem, 1x60W, IP20</t>
  </si>
  <si>
    <t>348pc09</t>
  </si>
  <si>
    <t>Sv.žár.inter. s krytem, 1x60W, IP23, II.tř.</t>
  </si>
  <si>
    <t>348pc10</t>
  </si>
  <si>
    <t>Sv. do kuch. linky s vypinačem a sv.zdrojem</t>
  </si>
  <si>
    <t>348pc101</t>
  </si>
  <si>
    <t>Sv. do koup. - zrcadlo</t>
  </si>
  <si>
    <t>111      R00</t>
  </si>
  <si>
    <t xml:space="preserve">Mimostaveništní doprava     čl.8-3a </t>
  </si>
  <si>
    <t>131      R00</t>
  </si>
  <si>
    <t xml:space="preserve">Přesun do zóny m21,22,36,39 </t>
  </si>
  <si>
    <t>141      R00</t>
  </si>
  <si>
    <t xml:space="preserve">Přirážka za podružný materiál   m21 </t>
  </si>
  <si>
    <t>142      R00</t>
  </si>
  <si>
    <t xml:space="preserve">Přirážka za prořez kabelů </t>
  </si>
  <si>
    <t>205      R00</t>
  </si>
  <si>
    <t xml:space="preserve">Zednické výpomoci m21      čl.13-5c </t>
  </si>
  <si>
    <t>900      RT1</t>
  </si>
  <si>
    <t>Hzs - nezmeřitelné práce   čl.17-1a demontáže a provizoria</t>
  </si>
  <si>
    <t>hod</t>
  </si>
  <si>
    <t>900      RT2</t>
  </si>
  <si>
    <t>Hzs - nezmeřitelné práce   čl.17-1a Práce v tarifní třídě 5</t>
  </si>
  <si>
    <t>904      R00</t>
  </si>
  <si>
    <t xml:space="preserve">Hzs-zkousky v ramci montaz.praci </t>
  </si>
  <si>
    <t>905      R00</t>
  </si>
  <si>
    <t xml:space="preserve">Hzs-revize provoz.souboru a st.obj. </t>
  </si>
  <si>
    <t>M22</t>
  </si>
  <si>
    <t>Montáž sdělovací a zabezp. techniky</t>
  </si>
  <si>
    <t>210010002RT1</t>
  </si>
  <si>
    <t>Trubka ohebná pod omítku, typ 23.. 16 mm včetně dodávky trubky PVC 2316</t>
  </si>
  <si>
    <t>210010003RT1</t>
  </si>
  <si>
    <t>Trubka ohebná pod omítku, typ 23.. 23 mm včetně dodávky trubky PVC 2323</t>
  </si>
  <si>
    <t>210010311RT1</t>
  </si>
  <si>
    <t>Krabice odbočná KO 68, bez zapojení-kruhová včetně dodávky 1902+víčko</t>
  </si>
  <si>
    <t>210110001R00</t>
  </si>
  <si>
    <t xml:space="preserve">Spínač nástěnný jednopól.- řaz. 1, obyč.prostředí </t>
  </si>
  <si>
    <t>210140622U00</t>
  </si>
  <si>
    <t xml:space="preserve">Mtž el zvonek domovní střídavý </t>
  </si>
  <si>
    <t>210860201R00</t>
  </si>
  <si>
    <t xml:space="preserve">Kabel speciální JYTY s Al 2 x 1 mm volně uložený </t>
  </si>
  <si>
    <t>220260106R00</t>
  </si>
  <si>
    <t xml:space="preserve">Vyhledání vývodu nebo krabice </t>
  </si>
  <si>
    <t>220280221U00</t>
  </si>
  <si>
    <t>Mtž kabel SYKFY 5x2x05 v trubce 2x2x0,5</t>
  </si>
  <si>
    <t>PC.02</t>
  </si>
  <si>
    <t xml:space="preserve">Koaxiální kabel 75 ohmů, vnitřní </t>
  </si>
  <si>
    <t>PC.05</t>
  </si>
  <si>
    <t xml:space="preserve">Dodávka, osazení a zapojení účastnické zás.TV </t>
  </si>
  <si>
    <t>PC.06</t>
  </si>
  <si>
    <t xml:space="preserve">Dodávka, osazení a zapojení účastnické zás. Telef. </t>
  </si>
  <si>
    <t>PC.07</t>
  </si>
  <si>
    <t>Dodávka, montáž a zapojení reprosoustavy požárního rozhlasu</t>
  </si>
  <si>
    <t>PC.09</t>
  </si>
  <si>
    <t xml:space="preserve">Zapojení a oživení systému kab.TV </t>
  </si>
  <si>
    <t>PC.10</t>
  </si>
  <si>
    <t>Zapojení a oživení systému telefonu, připojení k ustředně</t>
  </si>
  <si>
    <t>PC.11</t>
  </si>
  <si>
    <t xml:space="preserve">Zapojení a oživení systému pož.rozhlasu </t>
  </si>
  <si>
    <t>PC.03</t>
  </si>
  <si>
    <t xml:space="preserve">Koaxiální kabel 75 ohmů vnitřní, dodávka </t>
  </si>
  <si>
    <t>PC.08</t>
  </si>
  <si>
    <t xml:space="preserve">Telefonní přístroj pro pevnou linku </t>
  </si>
  <si>
    <t>PC01</t>
  </si>
  <si>
    <t xml:space="preserve">Autonomní požární hlásič bateriový vč montáže </t>
  </si>
  <si>
    <t>PC04</t>
  </si>
  <si>
    <t xml:space="preserve">Zvonek elektrický, 8V, IP44 </t>
  </si>
  <si>
    <t>34121044</t>
  </si>
  <si>
    <t>Kabel sdělovací s Cu jádrem SYKFY 2 x 2 x 0,50 mm</t>
  </si>
  <si>
    <t>34121050</t>
  </si>
  <si>
    <t>Kabel sdělovací s Cu jádrem SYKFY 5 x 2 x 0,50 mm</t>
  </si>
  <si>
    <t>34121550</t>
  </si>
  <si>
    <t>Kabel sdělovací s Cu jádrem JYTY 2 x 1 mm</t>
  </si>
  <si>
    <t>345pc09</t>
  </si>
  <si>
    <t>Tlačítkový ovladač ř.č.1/0 komplet</t>
  </si>
  <si>
    <t>905      R01</t>
  </si>
  <si>
    <t>Hzs-revize provoz.souboru a st.obj. Revize</t>
  </si>
  <si>
    <t>Město Zábřeh</t>
  </si>
  <si>
    <t>Oldřich Mervart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</si>
</sst>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19" fillId="0" borderId="0" xfId="46" applyFont="1" applyAlignment="1">
      <alignment wrapText="1"/>
      <protection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4" fontId="16" fillId="0" borderId="60" xfId="46" applyNumberFormat="1" applyFont="1" applyBorder="1" applyAlignment="1" applyProtection="1">
      <alignment horizontal="right"/>
      <protection locked="0"/>
    </xf>
    <xf numFmtId="4" fontId="3" fillId="33" borderId="17" xfId="46" applyNumberFormat="1" applyFont="1" applyFill="1" applyBorder="1" applyAlignment="1" applyProtection="1">
      <alignment horizontal="right"/>
      <protection locked="0"/>
    </xf>
    <xf numFmtId="0" fontId="3" fillId="0" borderId="18" xfId="46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7" fillId="34" borderId="42" xfId="46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2" xfId="0" applyNumberFormat="1" applyFont="1" applyBorder="1" applyAlignment="1">
      <alignment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3">
      <selection activeCell="D31" sqref="D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elektroinstalace</v>
      </c>
      <c r="E2" s="4"/>
      <c r="F2" s="6" t="s">
        <v>1</v>
      </c>
      <c r="G2" s="7" t="s">
        <v>80</v>
      </c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7" t="s">
        <v>262</v>
      </c>
      <c r="D8" s="207"/>
      <c r="E8" s="208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7" t="str">
        <f>Projektant</f>
        <v>Oldřich Mervart</v>
      </c>
      <c r="D9" s="207"/>
      <c r="E9" s="208"/>
      <c r="F9" s="11"/>
      <c r="G9" s="33"/>
      <c r="H9" s="34"/>
    </row>
    <row r="10" spans="1:8" ht="12.75">
      <c r="A10" s="28" t="s">
        <v>14</v>
      </c>
      <c r="B10" s="11"/>
      <c r="C10" s="207" t="s">
        <v>261</v>
      </c>
      <c r="D10" s="207"/>
      <c r="E10" s="207"/>
      <c r="F10" s="35"/>
      <c r="G10" s="36"/>
      <c r="H10" s="37"/>
    </row>
    <row r="11" spans="1:57" ht="13.5" customHeight="1">
      <c r="A11" s="28" t="s">
        <v>15</v>
      </c>
      <c r="B11" s="11"/>
      <c r="C11" s="207"/>
      <c r="D11" s="207"/>
      <c r="E11" s="207"/>
      <c r="F11" s="38" t="s">
        <v>16</v>
      </c>
      <c r="G11" s="39" t="s">
        <v>76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9"/>
      <c r="D12" s="209"/>
      <c r="E12" s="209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/>
      <c r="E15" s="57"/>
      <c r="F15" s="58"/>
      <c r="G15" s="55"/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/>
      <c r="E16" s="59"/>
      <c r="F16" s="60"/>
      <c r="G16" s="55"/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/>
      <c r="E17" s="59"/>
      <c r="F17" s="60"/>
      <c r="G17" s="55"/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/>
      <c r="E18" s="59"/>
      <c r="F18" s="60"/>
      <c r="G18" s="55"/>
    </row>
    <row r="19" spans="1:7" ht="15.75" customHeight="1">
      <c r="A19" s="63" t="s">
        <v>29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10" t="s">
        <v>33</v>
      </c>
      <c r="B23" s="211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0</v>
      </c>
      <c r="D30" s="85" t="s">
        <v>43</v>
      </c>
      <c r="E30" s="87"/>
      <c r="F30" s="202">
        <f>ROUND(C23-F32,0)</f>
        <v>0</v>
      </c>
      <c r="G30" s="203"/>
    </row>
    <row r="31" spans="1:7" ht="12.75">
      <c r="A31" s="84" t="s">
        <v>44</v>
      </c>
      <c r="B31" s="85"/>
      <c r="C31" s="86">
        <f>SazbaDPH1</f>
        <v>0</v>
      </c>
      <c r="D31" s="85" t="s">
        <v>45</v>
      </c>
      <c r="E31" s="87"/>
      <c r="F31" s="202">
        <f>ROUND(PRODUCT(F30,C31/100),1)</f>
        <v>0</v>
      </c>
      <c r="G31" s="203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2">
        <v>0</v>
      </c>
      <c r="G32" s="203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2">
        <f>ROUND(PRODUCT(F32,C33/100),1)</f>
        <v>0</v>
      </c>
      <c r="G33" s="203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4">
        <f>CEILING(SUM(F30:F33),IF(SUM(F30:F33)&gt;=0,1,-1))</f>
        <v>0</v>
      </c>
      <c r="G34" s="205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6"/>
      <c r="C37" s="206"/>
      <c r="D37" s="206"/>
      <c r="E37" s="206"/>
      <c r="F37" s="206"/>
      <c r="G37" s="206"/>
      <c r="H37" t="s">
        <v>5</v>
      </c>
    </row>
    <row r="38" spans="1:8" ht="12.75" customHeight="1">
      <c r="A38" s="95"/>
      <c r="B38" s="206"/>
      <c r="C38" s="206"/>
      <c r="D38" s="206"/>
      <c r="E38" s="206"/>
      <c r="F38" s="206"/>
      <c r="G38" s="206"/>
      <c r="H38" t="s">
        <v>5</v>
      </c>
    </row>
    <row r="39" spans="1:8" ht="12.75">
      <c r="A39" s="95"/>
      <c r="B39" s="206"/>
      <c r="C39" s="206"/>
      <c r="D39" s="206"/>
      <c r="E39" s="206"/>
      <c r="F39" s="206"/>
      <c r="G39" s="206"/>
      <c r="H39" t="s">
        <v>5</v>
      </c>
    </row>
    <row r="40" spans="1:8" ht="12.75">
      <c r="A40" s="95"/>
      <c r="B40" s="206"/>
      <c r="C40" s="206"/>
      <c r="D40" s="206"/>
      <c r="E40" s="206"/>
      <c r="F40" s="206"/>
      <c r="G40" s="206"/>
      <c r="H40" t="s">
        <v>5</v>
      </c>
    </row>
    <row r="41" spans="1:8" ht="12.75">
      <c r="A41" s="95"/>
      <c r="B41" s="206"/>
      <c r="C41" s="206"/>
      <c r="D41" s="206"/>
      <c r="E41" s="206"/>
      <c r="F41" s="206"/>
      <c r="G41" s="206"/>
      <c r="H41" t="s">
        <v>5</v>
      </c>
    </row>
    <row r="42" spans="1:8" ht="12.75">
      <c r="A42" s="95"/>
      <c r="B42" s="206"/>
      <c r="C42" s="206"/>
      <c r="D42" s="206"/>
      <c r="E42" s="206"/>
      <c r="F42" s="206"/>
      <c r="G42" s="206"/>
      <c r="H42" t="s">
        <v>5</v>
      </c>
    </row>
    <row r="43" spans="1:8" ht="12.75">
      <c r="A43" s="95"/>
      <c r="B43" s="206"/>
      <c r="C43" s="206"/>
      <c r="D43" s="206"/>
      <c r="E43" s="206"/>
      <c r="F43" s="206"/>
      <c r="G43" s="206"/>
      <c r="H43" t="s">
        <v>5</v>
      </c>
    </row>
    <row r="44" spans="1:8" ht="12.75">
      <c r="A44" s="95"/>
      <c r="B44" s="206"/>
      <c r="C44" s="206"/>
      <c r="D44" s="206"/>
      <c r="E44" s="206"/>
      <c r="F44" s="206"/>
      <c r="G44" s="206"/>
      <c r="H44" t="s">
        <v>5</v>
      </c>
    </row>
    <row r="45" spans="1:8" ht="0.75" customHeight="1">
      <c r="A45" s="95"/>
      <c r="B45" s="206"/>
      <c r="C45" s="206"/>
      <c r="D45" s="206"/>
      <c r="E45" s="206"/>
      <c r="F45" s="206"/>
      <c r="G45" s="206"/>
      <c r="H45" t="s">
        <v>5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  <row r="52" spans="2:7" ht="12.75">
      <c r="B52" s="201"/>
      <c r="C52" s="201"/>
      <c r="D52" s="201"/>
      <c r="E52" s="201"/>
      <c r="F52" s="201"/>
      <c r="G52" s="201"/>
    </row>
    <row r="53" spans="2:7" ht="12.75">
      <c r="B53" s="201"/>
      <c r="C53" s="201"/>
      <c r="D53" s="201"/>
      <c r="E53" s="201"/>
      <c r="F53" s="201"/>
      <c r="G53" s="201"/>
    </row>
    <row r="54" spans="2:7" ht="12.75">
      <c r="B54" s="201"/>
      <c r="C54" s="201"/>
      <c r="D54" s="201"/>
      <c r="E54" s="201"/>
      <c r="F54" s="201"/>
      <c r="G54" s="201"/>
    </row>
    <row r="55" spans="2:7" ht="12.75">
      <c r="B55" s="201"/>
      <c r="C55" s="201"/>
      <c r="D55" s="201"/>
      <c r="E55" s="201"/>
      <c r="F55" s="201"/>
      <c r="G55" s="201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6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48</v>
      </c>
      <c r="B1" s="213"/>
      <c r="C1" s="96" t="str">
        <f>CONCATENATE(cislostavby," ",nazevstavby)</f>
        <v>2013-042 Rozdělení bytu č.601, Nerudova 2082/7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4" t="s">
        <v>50</v>
      </c>
      <c r="B2" s="215"/>
      <c r="C2" s="102" t="str">
        <f>CONCATENATE(cisloobjektu," ",nazevobjektu)</f>
        <v>01 elektroinstalace</v>
      </c>
      <c r="D2" s="103"/>
      <c r="E2" s="104"/>
      <c r="F2" s="103"/>
      <c r="G2" s="216" t="s">
        <v>79</v>
      </c>
      <c r="H2" s="217"/>
      <c r="I2" s="218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4" t="str">
        <f>Položky!B7</f>
        <v>M21</v>
      </c>
      <c r="B7" s="114" t="str">
        <f>Položky!C7</f>
        <v>Elektromontáže</v>
      </c>
      <c r="C7" s="65"/>
      <c r="D7" s="115"/>
      <c r="E7" s="195">
        <f>Položky!BA77</f>
        <v>0</v>
      </c>
      <c r="F7" s="196">
        <f>Položky!BB77</f>
        <v>0</v>
      </c>
      <c r="G7" s="196">
        <f>Položky!BC77</f>
        <v>0</v>
      </c>
      <c r="H7" s="196">
        <f>Položky!BD77</f>
        <v>0</v>
      </c>
      <c r="I7" s="197">
        <f>Položky!BE77</f>
        <v>0</v>
      </c>
    </row>
    <row r="8" spans="1:9" s="34" customFormat="1" ht="13.5" thickBot="1">
      <c r="A8" s="194" t="str">
        <f>Položky!B78</f>
        <v>M22</v>
      </c>
      <c r="B8" s="114" t="str">
        <f>Položky!C78</f>
        <v>Montáž sdělovací a zabezp. techniky</v>
      </c>
      <c r="C8" s="65"/>
      <c r="D8" s="115"/>
      <c r="E8" s="195">
        <f>Položky!BA108</f>
        <v>0</v>
      </c>
      <c r="F8" s="196">
        <f>Položky!BB108</f>
        <v>0</v>
      </c>
      <c r="G8" s="196">
        <f>Položky!BC108</f>
        <v>0</v>
      </c>
      <c r="H8" s="196">
        <f>Položky!BD108</f>
        <v>0</v>
      </c>
      <c r="I8" s="197">
        <f>Položky!BE108</f>
        <v>0</v>
      </c>
    </row>
    <row r="9" spans="1:9" s="122" customFormat="1" ht="13.5" thickBot="1">
      <c r="A9" s="116"/>
      <c r="B9" s="117" t="s">
        <v>57</v>
      </c>
      <c r="C9" s="117"/>
      <c r="D9" s="118"/>
      <c r="E9" s="119">
        <f>SUM(E7:E8)</f>
        <v>0</v>
      </c>
      <c r="F9" s="120">
        <f>SUM(F7:F8)</f>
        <v>0</v>
      </c>
      <c r="G9" s="120">
        <f>SUM(G7:G8)</f>
        <v>0</v>
      </c>
      <c r="H9" s="120">
        <f>SUM(H7:H8)</f>
        <v>0</v>
      </c>
      <c r="I9" s="121">
        <f>SUM(I7:I8)</f>
        <v>0</v>
      </c>
    </row>
    <row r="10" spans="1:9" ht="12.75">
      <c r="A10" s="65"/>
      <c r="B10" s="65"/>
      <c r="C10" s="65"/>
      <c r="D10" s="65"/>
      <c r="E10" s="65"/>
      <c r="F10" s="65"/>
      <c r="G10" s="65"/>
      <c r="H10" s="65"/>
      <c r="I10" s="65"/>
    </row>
    <row r="11" spans="1:57" ht="19.5" customHeight="1">
      <c r="A11" s="106" t="s">
        <v>58</v>
      </c>
      <c r="B11" s="106"/>
      <c r="C11" s="106"/>
      <c r="D11" s="106"/>
      <c r="E11" s="106"/>
      <c r="F11" s="106"/>
      <c r="G11" s="123"/>
      <c r="H11" s="106"/>
      <c r="I11" s="106"/>
      <c r="BA11" s="40"/>
      <c r="BB11" s="40"/>
      <c r="BC11" s="40"/>
      <c r="BD11" s="40"/>
      <c r="BE11" s="40"/>
    </row>
    <row r="12" spans="1:9" ht="13.5" thickBot="1">
      <c r="A12" s="76"/>
      <c r="B12" s="76"/>
      <c r="C12" s="76"/>
      <c r="D12" s="76"/>
      <c r="E12" s="76"/>
      <c r="F12" s="76"/>
      <c r="G12" s="76"/>
      <c r="H12" s="76"/>
      <c r="I12" s="76"/>
    </row>
    <row r="13" spans="1:9" ht="12.75">
      <c r="A13" s="70" t="s">
        <v>59</v>
      </c>
      <c r="B13" s="71"/>
      <c r="C13" s="71"/>
      <c r="D13" s="124"/>
      <c r="E13" s="125" t="s">
        <v>60</v>
      </c>
      <c r="F13" s="126" t="s">
        <v>61</v>
      </c>
      <c r="G13" s="127" t="s">
        <v>62</v>
      </c>
      <c r="H13" s="128"/>
      <c r="I13" s="129" t="s">
        <v>60</v>
      </c>
    </row>
    <row r="14" spans="1:53" ht="12.75">
      <c r="A14" s="63"/>
      <c r="B14" s="54"/>
      <c r="C14" s="54"/>
      <c r="D14" s="130"/>
      <c r="E14" s="131"/>
      <c r="F14" s="132"/>
      <c r="G14" s="133">
        <f>CHOOSE(BA14+1,HSV+PSV,HSV+PSV+Mont,HSV+PSV+Dodavka+Mont,HSV,PSV,Mont,Dodavka,Mont+Dodavka,0)</f>
        <v>0</v>
      </c>
      <c r="H14" s="134"/>
      <c r="I14" s="135">
        <f>E14+F14*G14/100</f>
        <v>0</v>
      </c>
      <c r="BA14">
        <v>8</v>
      </c>
    </row>
    <row r="15" spans="1:9" ht="13.5" thickBot="1">
      <c r="A15" s="136"/>
      <c r="B15" s="137" t="s">
        <v>63</v>
      </c>
      <c r="C15" s="138"/>
      <c r="D15" s="139"/>
      <c r="E15" s="140"/>
      <c r="F15" s="141"/>
      <c r="G15" s="141"/>
      <c r="H15" s="219">
        <f>SUM(H14:H14)</f>
        <v>0</v>
      </c>
      <c r="I15" s="220"/>
    </row>
    <row r="17" spans="2:9" ht="12.75">
      <c r="B17" s="122"/>
      <c r="F17" s="142"/>
      <c r="G17" s="143"/>
      <c r="H17" s="143"/>
      <c r="I17" s="144"/>
    </row>
    <row r="18" spans="6:9" ht="12.75">
      <c r="F18" s="142"/>
      <c r="G18" s="143"/>
      <c r="H18" s="143"/>
      <c r="I18" s="144"/>
    </row>
    <row r="19" spans="6:9" ht="12.75">
      <c r="F19" s="142"/>
      <c r="G19" s="143"/>
      <c r="H19" s="143"/>
      <c r="I19" s="144"/>
    </row>
    <row r="20" spans="6:9" ht="12.75">
      <c r="F20" s="142"/>
      <c r="G20" s="143"/>
      <c r="H20" s="143"/>
      <c r="I20" s="144"/>
    </row>
    <row r="21" spans="6:9" ht="12.75">
      <c r="F21" s="142"/>
      <c r="G21" s="143"/>
      <c r="H21" s="143"/>
      <c r="I21" s="144"/>
    </row>
    <row r="22" spans="6:9" ht="12.75">
      <c r="F22" s="142"/>
      <c r="G22" s="143"/>
      <c r="H22" s="143"/>
      <c r="I22" s="144"/>
    </row>
    <row r="23" spans="6:9" ht="12.75">
      <c r="F23" s="142"/>
      <c r="G23" s="143"/>
      <c r="H23" s="143"/>
      <c r="I23" s="144"/>
    </row>
    <row r="24" spans="6:9" ht="12.75">
      <c r="F24" s="142"/>
      <c r="G24" s="143"/>
      <c r="H24" s="143"/>
      <c r="I24" s="144"/>
    </row>
    <row r="25" spans="6:9" ht="12.75"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</sheetData>
  <sheetProtection/>
  <mergeCells count="4">
    <mergeCell ref="A1:B1"/>
    <mergeCell ref="A2:B2"/>
    <mergeCell ref="G2:I2"/>
    <mergeCell ref="H15:I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81"/>
  <sheetViews>
    <sheetView showGridLines="0" showZeros="0" tabSelected="1" zoomScalePageLayoutView="0" workbookViewId="0" topLeftCell="A25">
      <selection activeCell="I38" sqref="I38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8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4" t="s">
        <v>75</v>
      </c>
      <c r="B1" s="224"/>
      <c r="C1" s="224"/>
      <c r="D1" s="224"/>
      <c r="E1" s="224"/>
      <c r="F1" s="224"/>
      <c r="G1" s="224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2" t="s">
        <v>48</v>
      </c>
      <c r="B3" s="213"/>
      <c r="C3" s="96" t="str">
        <f>CONCATENATE(cislostavby," ",nazevstavby)</f>
        <v>2013-042 Rozdělení bytu č.601, Nerudova 2082/7</v>
      </c>
      <c r="D3" s="97"/>
      <c r="E3" s="150" t="s">
        <v>64</v>
      </c>
      <c r="F3" s="151">
        <f>Rekapitulace!H1</f>
        <v>1</v>
      </c>
      <c r="G3" s="152"/>
    </row>
    <row r="4" spans="1:7" ht="13.5" thickBot="1">
      <c r="A4" s="225" t="s">
        <v>50</v>
      </c>
      <c r="B4" s="215"/>
      <c r="C4" s="102" t="str">
        <f>CONCATENATE(cisloobjektu," ",nazevobjektu)</f>
        <v>01 elektroinstalace</v>
      </c>
      <c r="D4" s="103"/>
      <c r="E4" s="226" t="str">
        <f>Rekapitulace!G2</f>
        <v>elektroinstalace</v>
      </c>
      <c r="F4" s="227"/>
      <c r="G4" s="228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81</v>
      </c>
      <c r="C7" s="162" t="s">
        <v>82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83</v>
      </c>
      <c r="C8" s="170" t="s">
        <v>84</v>
      </c>
      <c r="D8" s="171" t="s">
        <v>85</v>
      </c>
      <c r="E8" s="172">
        <v>59</v>
      </c>
      <c r="F8" s="198">
        <v>0</v>
      </c>
      <c r="G8" s="173">
        <f aca="true" t="shared" si="0" ref="G8:G29">E8*F8</f>
        <v>0</v>
      </c>
      <c r="O8" s="167">
        <v>2</v>
      </c>
      <c r="AA8" s="145">
        <v>1</v>
      </c>
      <c r="AB8" s="145">
        <v>9</v>
      </c>
      <c r="AC8" s="145">
        <v>9</v>
      </c>
      <c r="AZ8" s="145">
        <v>4</v>
      </c>
      <c r="BA8" s="145">
        <f aca="true" t="shared" si="1" ref="BA8:BA29">IF(AZ8=1,G8,0)</f>
        <v>0</v>
      </c>
      <c r="BB8" s="145">
        <f aca="true" t="shared" si="2" ref="BB8:BB29">IF(AZ8=2,G8,0)</f>
        <v>0</v>
      </c>
      <c r="BC8" s="145">
        <f aca="true" t="shared" si="3" ref="BC8:BC29">IF(AZ8=3,G8,0)</f>
        <v>0</v>
      </c>
      <c r="BD8" s="145">
        <f aca="true" t="shared" si="4" ref="BD8:BD29">IF(AZ8=4,G8,0)</f>
        <v>0</v>
      </c>
      <c r="BE8" s="145">
        <f aca="true" t="shared" si="5" ref="BE8:BE29">IF(AZ8=5,G8,0)</f>
        <v>0</v>
      </c>
      <c r="CA8" s="174">
        <v>1</v>
      </c>
      <c r="CB8" s="174">
        <v>9</v>
      </c>
      <c r="CZ8" s="145">
        <v>1.99999999999922E-05</v>
      </c>
    </row>
    <row r="9" spans="1:104" ht="22.5">
      <c r="A9" s="168">
        <v>2</v>
      </c>
      <c r="B9" s="169" t="s">
        <v>86</v>
      </c>
      <c r="C9" s="170" t="s">
        <v>87</v>
      </c>
      <c r="D9" s="171" t="s">
        <v>85</v>
      </c>
      <c r="E9" s="172">
        <v>44</v>
      </c>
      <c r="F9" s="198">
        <v>0</v>
      </c>
      <c r="G9" s="173">
        <f t="shared" si="0"/>
        <v>0</v>
      </c>
      <c r="O9" s="167">
        <v>2</v>
      </c>
      <c r="AA9" s="145">
        <v>1</v>
      </c>
      <c r="AB9" s="145">
        <v>9</v>
      </c>
      <c r="AC9" s="145">
        <v>9</v>
      </c>
      <c r="AZ9" s="145">
        <v>4</v>
      </c>
      <c r="BA9" s="145">
        <f t="shared" si="1"/>
        <v>0</v>
      </c>
      <c r="BB9" s="145">
        <f t="shared" si="2"/>
        <v>0</v>
      </c>
      <c r="BC9" s="145">
        <f t="shared" si="3"/>
        <v>0</v>
      </c>
      <c r="BD9" s="145">
        <f t="shared" si="4"/>
        <v>0</v>
      </c>
      <c r="BE9" s="145">
        <f t="shared" si="5"/>
        <v>0</v>
      </c>
      <c r="CA9" s="174">
        <v>1</v>
      </c>
      <c r="CB9" s="174">
        <v>9</v>
      </c>
      <c r="CZ9" s="145">
        <v>0.000129999999999963</v>
      </c>
    </row>
    <row r="10" spans="1:104" ht="22.5">
      <c r="A10" s="168">
        <v>3</v>
      </c>
      <c r="B10" s="169" t="s">
        <v>88</v>
      </c>
      <c r="C10" s="170" t="s">
        <v>89</v>
      </c>
      <c r="D10" s="171" t="s">
        <v>85</v>
      </c>
      <c r="E10" s="172">
        <v>6</v>
      </c>
      <c r="F10" s="198">
        <v>0</v>
      </c>
      <c r="G10" s="173">
        <f t="shared" si="0"/>
        <v>0</v>
      </c>
      <c r="O10" s="167">
        <v>2</v>
      </c>
      <c r="AA10" s="145">
        <v>1</v>
      </c>
      <c r="AB10" s="145">
        <v>9</v>
      </c>
      <c r="AC10" s="145">
        <v>9</v>
      </c>
      <c r="AZ10" s="145">
        <v>4</v>
      </c>
      <c r="BA10" s="145">
        <f t="shared" si="1"/>
        <v>0</v>
      </c>
      <c r="BB10" s="145">
        <f t="shared" si="2"/>
        <v>0</v>
      </c>
      <c r="BC10" s="145">
        <f t="shared" si="3"/>
        <v>0</v>
      </c>
      <c r="BD10" s="145">
        <f t="shared" si="4"/>
        <v>0</v>
      </c>
      <c r="BE10" s="145">
        <f t="shared" si="5"/>
        <v>0</v>
      </c>
      <c r="CA10" s="174">
        <v>1</v>
      </c>
      <c r="CB10" s="174">
        <v>9</v>
      </c>
      <c r="CZ10" s="145">
        <v>0</v>
      </c>
    </row>
    <row r="11" spans="1:104" ht="22.5">
      <c r="A11" s="168">
        <v>4</v>
      </c>
      <c r="B11" s="169" t="s">
        <v>90</v>
      </c>
      <c r="C11" s="170" t="s">
        <v>91</v>
      </c>
      <c r="D11" s="171" t="s">
        <v>85</v>
      </c>
      <c r="E11" s="172">
        <v>6</v>
      </c>
      <c r="F11" s="198">
        <v>0</v>
      </c>
      <c r="G11" s="173">
        <f t="shared" si="0"/>
        <v>0</v>
      </c>
      <c r="O11" s="167">
        <v>2</v>
      </c>
      <c r="AA11" s="145">
        <v>1</v>
      </c>
      <c r="AB11" s="145">
        <v>9</v>
      </c>
      <c r="AC11" s="145">
        <v>9</v>
      </c>
      <c r="AZ11" s="145">
        <v>4</v>
      </c>
      <c r="BA11" s="145">
        <f t="shared" si="1"/>
        <v>0</v>
      </c>
      <c r="BB11" s="145">
        <f t="shared" si="2"/>
        <v>0</v>
      </c>
      <c r="BC11" s="145">
        <f t="shared" si="3"/>
        <v>0</v>
      </c>
      <c r="BD11" s="145">
        <f t="shared" si="4"/>
        <v>0</v>
      </c>
      <c r="BE11" s="145">
        <f t="shared" si="5"/>
        <v>0</v>
      </c>
      <c r="CA11" s="174">
        <v>1</v>
      </c>
      <c r="CB11" s="174">
        <v>9</v>
      </c>
      <c r="CZ11" s="145">
        <v>9.99999999999612E-06</v>
      </c>
    </row>
    <row r="12" spans="1:104" ht="12.75">
      <c r="A12" s="168">
        <v>5</v>
      </c>
      <c r="B12" s="169" t="s">
        <v>92</v>
      </c>
      <c r="C12" s="170" t="s">
        <v>93</v>
      </c>
      <c r="D12" s="171" t="s">
        <v>85</v>
      </c>
      <c r="E12" s="172">
        <v>54</v>
      </c>
      <c r="F12" s="198">
        <v>0</v>
      </c>
      <c r="G12" s="173">
        <f t="shared" si="0"/>
        <v>0</v>
      </c>
      <c r="O12" s="167">
        <v>2</v>
      </c>
      <c r="AA12" s="145">
        <v>1</v>
      </c>
      <c r="AB12" s="145">
        <v>9</v>
      </c>
      <c r="AC12" s="145">
        <v>9</v>
      </c>
      <c r="AZ12" s="145">
        <v>4</v>
      </c>
      <c r="BA12" s="145">
        <f t="shared" si="1"/>
        <v>0</v>
      </c>
      <c r="BB12" s="145">
        <f t="shared" si="2"/>
        <v>0</v>
      </c>
      <c r="BC12" s="145">
        <f t="shared" si="3"/>
        <v>0</v>
      </c>
      <c r="BD12" s="145">
        <f t="shared" si="4"/>
        <v>0</v>
      </c>
      <c r="BE12" s="145">
        <f t="shared" si="5"/>
        <v>0</v>
      </c>
      <c r="CA12" s="174">
        <v>1</v>
      </c>
      <c r="CB12" s="174">
        <v>9</v>
      </c>
      <c r="CZ12" s="145">
        <v>0</v>
      </c>
    </row>
    <row r="13" spans="1:104" ht="12.75">
      <c r="A13" s="168">
        <v>6</v>
      </c>
      <c r="B13" s="169" t="s">
        <v>94</v>
      </c>
      <c r="C13" s="170" t="s">
        <v>95</v>
      </c>
      <c r="D13" s="171" t="s">
        <v>85</v>
      </c>
      <c r="E13" s="172">
        <v>24</v>
      </c>
      <c r="F13" s="198">
        <v>0</v>
      </c>
      <c r="G13" s="173">
        <f t="shared" si="0"/>
        <v>0</v>
      </c>
      <c r="O13" s="167">
        <v>2</v>
      </c>
      <c r="AA13" s="145">
        <v>1</v>
      </c>
      <c r="AB13" s="145">
        <v>9</v>
      </c>
      <c r="AC13" s="145">
        <v>9</v>
      </c>
      <c r="AZ13" s="145">
        <v>4</v>
      </c>
      <c r="BA13" s="145">
        <f t="shared" si="1"/>
        <v>0</v>
      </c>
      <c r="BB13" s="145">
        <f t="shared" si="2"/>
        <v>0</v>
      </c>
      <c r="BC13" s="145">
        <f t="shared" si="3"/>
        <v>0</v>
      </c>
      <c r="BD13" s="145">
        <f t="shared" si="4"/>
        <v>0</v>
      </c>
      <c r="BE13" s="145">
        <f t="shared" si="5"/>
        <v>0</v>
      </c>
      <c r="CA13" s="174">
        <v>1</v>
      </c>
      <c r="CB13" s="174">
        <v>9</v>
      </c>
      <c r="CZ13" s="145">
        <v>0</v>
      </c>
    </row>
    <row r="14" spans="1:104" ht="12.75">
      <c r="A14" s="168">
        <v>7</v>
      </c>
      <c r="B14" s="169" t="s">
        <v>96</v>
      </c>
      <c r="C14" s="170" t="s">
        <v>97</v>
      </c>
      <c r="D14" s="171" t="s">
        <v>85</v>
      </c>
      <c r="E14" s="172">
        <v>21</v>
      </c>
      <c r="F14" s="198">
        <v>0</v>
      </c>
      <c r="G14" s="173">
        <f t="shared" si="0"/>
        <v>0</v>
      </c>
      <c r="O14" s="167">
        <v>2</v>
      </c>
      <c r="AA14" s="145">
        <v>1</v>
      </c>
      <c r="AB14" s="145">
        <v>9</v>
      </c>
      <c r="AC14" s="145">
        <v>9</v>
      </c>
      <c r="AZ14" s="145">
        <v>4</v>
      </c>
      <c r="BA14" s="145">
        <f t="shared" si="1"/>
        <v>0</v>
      </c>
      <c r="BB14" s="145">
        <f t="shared" si="2"/>
        <v>0</v>
      </c>
      <c r="BC14" s="145">
        <f t="shared" si="3"/>
        <v>0</v>
      </c>
      <c r="BD14" s="145">
        <f t="shared" si="4"/>
        <v>0</v>
      </c>
      <c r="BE14" s="145">
        <f t="shared" si="5"/>
        <v>0</v>
      </c>
      <c r="CA14" s="174">
        <v>1</v>
      </c>
      <c r="CB14" s="174">
        <v>9</v>
      </c>
      <c r="CZ14" s="145">
        <v>0</v>
      </c>
    </row>
    <row r="15" spans="1:104" ht="12.75">
      <c r="A15" s="168">
        <v>8</v>
      </c>
      <c r="B15" s="169" t="s">
        <v>98</v>
      </c>
      <c r="C15" s="170" t="s">
        <v>99</v>
      </c>
      <c r="D15" s="171" t="s">
        <v>85</v>
      </c>
      <c r="E15" s="172">
        <v>3</v>
      </c>
      <c r="F15" s="198">
        <v>0</v>
      </c>
      <c r="G15" s="173">
        <f t="shared" si="0"/>
        <v>0</v>
      </c>
      <c r="O15" s="167">
        <v>2</v>
      </c>
      <c r="AA15" s="145">
        <v>1</v>
      </c>
      <c r="AB15" s="145">
        <v>9</v>
      </c>
      <c r="AC15" s="145">
        <v>9</v>
      </c>
      <c r="AZ15" s="145">
        <v>4</v>
      </c>
      <c r="BA15" s="145">
        <f t="shared" si="1"/>
        <v>0</v>
      </c>
      <c r="BB15" s="145">
        <f t="shared" si="2"/>
        <v>0</v>
      </c>
      <c r="BC15" s="145">
        <f t="shared" si="3"/>
        <v>0</v>
      </c>
      <c r="BD15" s="145">
        <f t="shared" si="4"/>
        <v>0</v>
      </c>
      <c r="BE15" s="145">
        <f t="shared" si="5"/>
        <v>0</v>
      </c>
      <c r="CA15" s="174">
        <v>1</v>
      </c>
      <c r="CB15" s="174">
        <v>9</v>
      </c>
      <c r="CZ15" s="145">
        <v>0</v>
      </c>
    </row>
    <row r="16" spans="1:104" ht="12.75">
      <c r="A16" s="168">
        <v>9</v>
      </c>
      <c r="B16" s="169" t="s">
        <v>100</v>
      </c>
      <c r="C16" s="170" t="s">
        <v>101</v>
      </c>
      <c r="D16" s="171" t="s">
        <v>85</v>
      </c>
      <c r="E16" s="172">
        <v>5</v>
      </c>
      <c r="F16" s="198">
        <v>0</v>
      </c>
      <c r="G16" s="173">
        <f t="shared" si="0"/>
        <v>0</v>
      </c>
      <c r="O16" s="167">
        <v>2</v>
      </c>
      <c r="AA16" s="145">
        <v>1</v>
      </c>
      <c r="AB16" s="145">
        <v>9</v>
      </c>
      <c r="AC16" s="145">
        <v>9</v>
      </c>
      <c r="AZ16" s="145">
        <v>4</v>
      </c>
      <c r="BA16" s="145">
        <f t="shared" si="1"/>
        <v>0</v>
      </c>
      <c r="BB16" s="145">
        <f t="shared" si="2"/>
        <v>0</v>
      </c>
      <c r="BC16" s="145">
        <f t="shared" si="3"/>
        <v>0</v>
      </c>
      <c r="BD16" s="145">
        <f t="shared" si="4"/>
        <v>0</v>
      </c>
      <c r="BE16" s="145">
        <f t="shared" si="5"/>
        <v>0</v>
      </c>
      <c r="CA16" s="174">
        <v>1</v>
      </c>
      <c r="CB16" s="174">
        <v>9</v>
      </c>
      <c r="CZ16" s="145">
        <v>0</v>
      </c>
    </row>
    <row r="17" spans="1:104" ht="12.75">
      <c r="A17" s="168">
        <v>10</v>
      </c>
      <c r="B17" s="169" t="s">
        <v>102</v>
      </c>
      <c r="C17" s="170" t="s">
        <v>103</v>
      </c>
      <c r="D17" s="171" t="s">
        <v>85</v>
      </c>
      <c r="E17" s="172">
        <v>8</v>
      </c>
      <c r="F17" s="198">
        <v>0</v>
      </c>
      <c r="G17" s="173">
        <f t="shared" si="0"/>
        <v>0</v>
      </c>
      <c r="O17" s="167">
        <v>2</v>
      </c>
      <c r="AA17" s="145">
        <v>1</v>
      </c>
      <c r="AB17" s="145">
        <v>9</v>
      </c>
      <c r="AC17" s="145">
        <v>9</v>
      </c>
      <c r="AZ17" s="145">
        <v>4</v>
      </c>
      <c r="BA17" s="145">
        <f t="shared" si="1"/>
        <v>0</v>
      </c>
      <c r="BB17" s="145">
        <f t="shared" si="2"/>
        <v>0</v>
      </c>
      <c r="BC17" s="145">
        <f t="shared" si="3"/>
        <v>0</v>
      </c>
      <c r="BD17" s="145">
        <f t="shared" si="4"/>
        <v>0</v>
      </c>
      <c r="BE17" s="145">
        <f t="shared" si="5"/>
        <v>0</v>
      </c>
      <c r="CA17" s="174">
        <v>1</v>
      </c>
      <c r="CB17" s="174">
        <v>9</v>
      </c>
      <c r="CZ17" s="145">
        <v>0</v>
      </c>
    </row>
    <row r="18" spans="1:104" ht="12.75">
      <c r="A18" s="168">
        <v>11</v>
      </c>
      <c r="B18" s="169" t="s">
        <v>104</v>
      </c>
      <c r="C18" s="170" t="s">
        <v>105</v>
      </c>
      <c r="D18" s="171" t="s">
        <v>85</v>
      </c>
      <c r="E18" s="172">
        <v>43</v>
      </c>
      <c r="F18" s="198">
        <v>0</v>
      </c>
      <c r="G18" s="173">
        <f t="shared" si="0"/>
        <v>0</v>
      </c>
      <c r="O18" s="167">
        <v>2</v>
      </c>
      <c r="AA18" s="145">
        <v>1</v>
      </c>
      <c r="AB18" s="145">
        <v>9</v>
      </c>
      <c r="AC18" s="145">
        <v>9</v>
      </c>
      <c r="AZ18" s="145">
        <v>4</v>
      </c>
      <c r="BA18" s="145">
        <f t="shared" si="1"/>
        <v>0</v>
      </c>
      <c r="BB18" s="145">
        <f t="shared" si="2"/>
        <v>0</v>
      </c>
      <c r="BC18" s="145">
        <f t="shared" si="3"/>
        <v>0</v>
      </c>
      <c r="BD18" s="145">
        <f t="shared" si="4"/>
        <v>0</v>
      </c>
      <c r="BE18" s="145">
        <f t="shared" si="5"/>
        <v>0</v>
      </c>
      <c r="CA18" s="174">
        <v>1</v>
      </c>
      <c r="CB18" s="174">
        <v>9</v>
      </c>
      <c r="CZ18" s="145">
        <v>0</v>
      </c>
    </row>
    <row r="19" spans="1:104" ht="22.5">
      <c r="A19" s="168">
        <v>12</v>
      </c>
      <c r="B19" s="169" t="s">
        <v>106</v>
      </c>
      <c r="C19" s="170" t="s">
        <v>107</v>
      </c>
      <c r="D19" s="171" t="s">
        <v>85</v>
      </c>
      <c r="E19" s="172">
        <v>3</v>
      </c>
      <c r="F19" s="198">
        <v>0</v>
      </c>
      <c r="G19" s="173">
        <f t="shared" si="0"/>
        <v>0</v>
      </c>
      <c r="O19" s="167">
        <v>2</v>
      </c>
      <c r="AA19" s="145">
        <v>1</v>
      </c>
      <c r="AB19" s="145">
        <v>9</v>
      </c>
      <c r="AC19" s="145">
        <v>9</v>
      </c>
      <c r="AZ19" s="145">
        <v>4</v>
      </c>
      <c r="BA19" s="145">
        <f t="shared" si="1"/>
        <v>0</v>
      </c>
      <c r="BB19" s="145">
        <f t="shared" si="2"/>
        <v>0</v>
      </c>
      <c r="BC19" s="145">
        <f t="shared" si="3"/>
        <v>0</v>
      </c>
      <c r="BD19" s="145">
        <f t="shared" si="4"/>
        <v>0</v>
      </c>
      <c r="BE19" s="145">
        <f t="shared" si="5"/>
        <v>0</v>
      </c>
      <c r="CA19" s="174">
        <v>1</v>
      </c>
      <c r="CB19" s="174">
        <v>9</v>
      </c>
      <c r="CZ19" s="145">
        <v>0</v>
      </c>
    </row>
    <row r="20" spans="1:104" ht="12.75">
      <c r="A20" s="168">
        <v>13</v>
      </c>
      <c r="B20" s="169" t="s">
        <v>108</v>
      </c>
      <c r="C20" s="170" t="s">
        <v>109</v>
      </c>
      <c r="D20" s="171" t="s">
        <v>85</v>
      </c>
      <c r="E20" s="172">
        <v>9</v>
      </c>
      <c r="F20" s="198">
        <v>0</v>
      </c>
      <c r="G20" s="173">
        <f t="shared" si="0"/>
        <v>0</v>
      </c>
      <c r="O20" s="167">
        <v>2</v>
      </c>
      <c r="AA20" s="145">
        <v>1</v>
      </c>
      <c r="AB20" s="145">
        <v>9</v>
      </c>
      <c r="AC20" s="145">
        <v>9</v>
      </c>
      <c r="AZ20" s="145">
        <v>4</v>
      </c>
      <c r="BA20" s="145">
        <f t="shared" si="1"/>
        <v>0</v>
      </c>
      <c r="BB20" s="145">
        <f t="shared" si="2"/>
        <v>0</v>
      </c>
      <c r="BC20" s="145">
        <f t="shared" si="3"/>
        <v>0</v>
      </c>
      <c r="BD20" s="145">
        <f t="shared" si="4"/>
        <v>0</v>
      </c>
      <c r="BE20" s="145">
        <f t="shared" si="5"/>
        <v>0</v>
      </c>
      <c r="CA20" s="174">
        <v>1</v>
      </c>
      <c r="CB20" s="174">
        <v>9</v>
      </c>
      <c r="CZ20" s="145">
        <v>0</v>
      </c>
    </row>
    <row r="21" spans="1:104" ht="12.75">
      <c r="A21" s="168">
        <v>14</v>
      </c>
      <c r="B21" s="169" t="s">
        <v>110</v>
      </c>
      <c r="C21" s="170" t="s">
        <v>111</v>
      </c>
      <c r="D21" s="171" t="s">
        <v>85</v>
      </c>
      <c r="E21" s="172">
        <v>7</v>
      </c>
      <c r="F21" s="198">
        <v>0</v>
      </c>
      <c r="G21" s="173">
        <f t="shared" si="0"/>
        <v>0</v>
      </c>
      <c r="O21" s="167">
        <v>2</v>
      </c>
      <c r="AA21" s="145">
        <v>1</v>
      </c>
      <c r="AB21" s="145">
        <v>9</v>
      </c>
      <c r="AC21" s="145">
        <v>9</v>
      </c>
      <c r="AZ21" s="145">
        <v>4</v>
      </c>
      <c r="BA21" s="145">
        <f t="shared" si="1"/>
        <v>0</v>
      </c>
      <c r="BB21" s="145">
        <f t="shared" si="2"/>
        <v>0</v>
      </c>
      <c r="BC21" s="145">
        <f t="shared" si="3"/>
        <v>0</v>
      </c>
      <c r="BD21" s="145">
        <f t="shared" si="4"/>
        <v>0</v>
      </c>
      <c r="BE21" s="145">
        <f t="shared" si="5"/>
        <v>0</v>
      </c>
      <c r="CA21" s="174">
        <v>1</v>
      </c>
      <c r="CB21" s="174">
        <v>9</v>
      </c>
      <c r="CZ21" s="145">
        <v>0</v>
      </c>
    </row>
    <row r="22" spans="1:104" ht="12.75">
      <c r="A22" s="168">
        <v>15</v>
      </c>
      <c r="B22" s="169" t="s">
        <v>112</v>
      </c>
      <c r="C22" s="170" t="s">
        <v>113</v>
      </c>
      <c r="D22" s="171" t="s">
        <v>114</v>
      </c>
      <c r="E22" s="172">
        <v>30</v>
      </c>
      <c r="F22" s="198">
        <v>0</v>
      </c>
      <c r="G22" s="173">
        <f t="shared" si="0"/>
        <v>0</v>
      </c>
      <c r="O22" s="167">
        <v>2</v>
      </c>
      <c r="AA22" s="145">
        <v>1</v>
      </c>
      <c r="AB22" s="145">
        <v>9</v>
      </c>
      <c r="AC22" s="145">
        <v>9</v>
      </c>
      <c r="AZ22" s="145">
        <v>4</v>
      </c>
      <c r="BA22" s="145">
        <f t="shared" si="1"/>
        <v>0</v>
      </c>
      <c r="BB22" s="145">
        <f t="shared" si="2"/>
        <v>0</v>
      </c>
      <c r="BC22" s="145">
        <f t="shared" si="3"/>
        <v>0</v>
      </c>
      <c r="BD22" s="145">
        <f t="shared" si="4"/>
        <v>0</v>
      </c>
      <c r="BE22" s="145">
        <f t="shared" si="5"/>
        <v>0</v>
      </c>
      <c r="CA22" s="174">
        <v>1</v>
      </c>
      <c r="CB22" s="174">
        <v>9</v>
      </c>
      <c r="CZ22" s="145">
        <v>0</v>
      </c>
    </row>
    <row r="23" spans="1:104" ht="12.75">
      <c r="A23" s="168">
        <v>16</v>
      </c>
      <c r="B23" s="169" t="s">
        <v>115</v>
      </c>
      <c r="C23" s="170" t="s">
        <v>116</v>
      </c>
      <c r="D23" s="171" t="s">
        <v>114</v>
      </c>
      <c r="E23" s="172">
        <v>95</v>
      </c>
      <c r="F23" s="198">
        <v>0</v>
      </c>
      <c r="G23" s="173">
        <f t="shared" si="0"/>
        <v>0</v>
      </c>
      <c r="O23" s="167">
        <v>2</v>
      </c>
      <c r="AA23" s="145">
        <v>1</v>
      </c>
      <c r="AB23" s="145">
        <v>9</v>
      </c>
      <c r="AC23" s="145">
        <v>9</v>
      </c>
      <c r="AZ23" s="145">
        <v>4</v>
      </c>
      <c r="BA23" s="145">
        <f t="shared" si="1"/>
        <v>0</v>
      </c>
      <c r="BB23" s="145">
        <f t="shared" si="2"/>
        <v>0</v>
      </c>
      <c r="BC23" s="145">
        <f t="shared" si="3"/>
        <v>0</v>
      </c>
      <c r="BD23" s="145">
        <f t="shared" si="4"/>
        <v>0</v>
      </c>
      <c r="BE23" s="145">
        <f t="shared" si="5"/>
        <v>0</v>
      </c>
      <c r="CA23" s="174">
        <v>1</v>
      </c>
      <c r="CB23" s="174">
        <v>9</v>
      </c>
      <c r="CZ23" s="145">
        <v>0</v>
      </c>
    </row>
    <row r="24" spans="1:104" ht="12.75">
      <c r="A24" s="168">
        <v>17</v>
      </c>
      <c r="B24" s="169" t="s">
        <v>117</v>
      </c>
      <c r="C24" s="170" t="s">
        <v>118</v>
      </c>
      <c r="D24" s="171" t="s">
        <v>114</v>
      </c>
      <c r="E24" s="172">
        <v>2</v>
      </c>
      <c r="F24" s="198">
        <v>0</v>
      </c>
      <c r="G24" s="173">
        <f t="shared" si="0"/>
        <v>0</v>
      </c>
      <c r="O24" s="167">
        <v>2</v>
      </c>
      <c r="AA24" s="145">
        <v>1</v>
      </c>
      <c r="AB24" s="145">
        <v>9</v>
      </c>
      <c r="AC24" s="145">
        <v>9</v>
      </c>
      <c r="AZ24" s="145">
        <v>4</v>
      </c>
      <c r="BA24" s="145">
        <f t="shared" si="1"/>
        <v>0</v>
      </c>
      <c r="BB24" s="145">
        <f t="shared" si="2"/>
        <v>0</v>
      </c>
      <c r="BC24" s="145">
        <f t="shared" si="3"/>
        <v>0</v>
      </c>
      <c r="BD24" s="145">
        <f t="shared" si="4"/>
        <v>0</v>
      </c>
      <c r="BE24" s="145">
        <f t="shared" si="5"/>
        <v>0</v>
      </c>
      <c r="CA24" s="174">
        <v>1</v>
      </c>
      <c r="CB24" s="174">
        <v>9</v>
      </c>
      <c r="CZ24" s="145">
        <v>0</v>
      </c>
    </row>
    <row r="25" spans="1:104" ht="12.75">
      <c r="A25" s="168">
        <v>18</v>
      </c>
      <c r="B25" s="169" t="s">
        <v>119</v>
      </c>
      <c r="C25" s="170" t="s">
        <v>120</v>
      </c>
      <c r="D25" s="171" t="s">
        <v>114</v>
      </c>
      <c r="E25" s="172">
        <v>170</v>
      </c>
      <c r="F25" s="198">
        <v>0</v>
      </c>
      <c r="G25" s="173">
        <f t="shared" si="0"/>
        <v>0</v>
      </c>
      <c r="O25" s="167">
        <v>2</v>
      </c>
      <c r="AA25" s="145">
        <v>1</v>
      </c>
      <c r="AB25" s="145">
        <v>9</v>
      </c>
      <c r="AC25" s="145">
        <v>9</v>
      </c>
      <c r="AZ25" s="145">
        <v>4</v>
      </c>
      <c r="BA25" s="145">
        <f t="shared" si="1"/>
        <v>0</v>
      </c>
      <c r="BB25" s="145">
        <f t="shared" si="2"/>
        <v>0</v>
      </c>
      <c r="BC25" s="145">
        <f t="shared" si="3"/>
        <v>0</v>
      </c>
      <c r="BD25" s="145">
        <f t="shared" si="4"/>
        <v>0</v>
      </c>
      <c r="BE25" s="145">
        <f t="shared" si="5"/>
        <v>0</v>
      </c>
      <c r="CA25" s="174">
        <v>1</v>
      </c>
      <c r="CB25" s="174">
        <v>9</v>
      </c>
      <c r="CZ25" s="145">
        <v>0</v>
      </c>
    </row>
    <row r="26" spans="1:104" ht="12.75">
      <c r="A26" s="168">
        <v>19</v>
      </c>
      <c r="B26" s="169" t="s">
        <v>121</v>
      </c>
      <c r="C26" s="170" t="s">
        <v>122</v>
      </c>
      <c r="D26" s="171" t="s">
        <v>114</v>
      </c>
      <c r="E26" s="172">
        <v>330</v>
      </c>
      <c r="F26" s="198">
        <v>0</v>
      </c>
      <c r="G26" s="173">
        <f t="shared" si="0"/>
        <v>0</v>
      </c>
      <c r="O26" s="167">
        <v>2</v>
      </c>
      <c r="AA26" s="145">
        <v>1</v>
      </c>
      <c r="AB26" s="145">
        <v>9</v>
      </c>
      <c r="AC26" s="145">
        <v>9</v>
      </c>
      <c r="AZ26" s="145">
        <v>4</v>
      </c>
      <c r="BA26" s="145">
        <f t="shared" si="1"/>
        <v>0</v>
      </c>
      <c r="BB26" s="145">
        <f t="shared" si="2"/>
        <v>0</v>
      </c>
      <c r="BC26" s="145">
        <f t="shared" si="3"/>
        <v>0</v>
      </c>
      <c r="BD26" s="145">
        <f t="shared" si="4"/>
        <v>0</v>
      </c>
      <c r="BE26" s="145">
        <f t="shared" si="5"/>
        <v>0</v>
      </c>
      <c r="CA26" s="174">
        <v>1</v>
      </c>
      <c r="CB26" s="174">
        <v>9</v>
      </c>
      <c r="CZ26" s="145">
        <v>0</v>
      </c>
    </row>
    <row r="27" spans="1:104" ht="12.75">
      <c r="A27" s="168">
        <v>20</v>
      </c>
      <c r="B27" s="169" t="s">
        <v>123</v>
      </c>
      <c r="C27" s="170" t="s">
        <v>124</v>
      </c>
      <c r="D27" s="171" t="s">
        <v>114</v>
      </c>
      <c r="E27" s="172">
        <v>95</v>
      </c>
      <c r="F27" s="198">
        <v>0</v>
      </c>
      <c r="G27" s="173">
        <f t="shared" si="0"/>
        <v>0</v>
      </c>
      <c r="O27" s="167">
        <v>2</v>
      </c>
      <c r="AA27" s="145">
        <v>1</v>
      </c>
      <c r="AB27" s="145">
        <v>9</v>
      </c>
      <c r="AC27" s="145">
        <v>9</v>
      </c>
      <c r="AZ27" s="145">
        <v>4</v>
      </c>
      <c r="BA27" s="145">
        <f t="shared" si="1"/>
        <v>0</v>
      </c>
      <c r="BB27" s="145">
        <f t="shared" si="2"/>
        <v>0</v>
      </c>
      <c r="BC27" s="145">
        <f t="shared" si="3"/>
        <v>0</v>
      </c>
      <c r="BD27" s="145">
        <f t="shared" si="4"/>
        <v>0</v>
      </c>
      <c r="BE27" s="145">
        <f t="shared" si="5"/>
        <v>0</v>
      </c>
      <c r="CA27" s="174">
        <v>1</v>
      </c>
      <c r="CB27" s="174">
        <v>9</v>
      </c>
      <c r="CZ27" s="145">
        <v>0</v>
      </c>
    </row>
    <row r="28" spans="1:104" ht="12.75">
      <c r="A28" s="168">
        <v>21</v>
      </c>
      <c r="B28" s="169" t="s">
        <v>125</v>
      </c>
      <c r="C28" s="170" t="s">
        <v>126</v>
      </c>
      <c r="D28" s="171" t="s">
        <v>114</v>
      </c>
      <c r="E28" s="172">
        <v>14</v>
      </c>
      <c r="F28" s="198">
        <v>0</v>
      </c>
      <c r="G28" s="173">
        <f t="shared" si="0"/>
        <v>0</v>
      </c>
      <c r="O28" s="167">
        <v>2</v>
      </c>
      <c r="AA28" s="145">
        <v>1</v>
      </c>
      <c r="AB28" s="145">
        <v>9</v>
      </c>
      <c r="AC28" s="145">
        <v>9</v>
      </c>
      <c r="AZ28" s="145">
        <v>4</v>
      </c>
      <c r="BA28" s="145">
        <f t="shared" si="1"/>
        <v>0</v>
      </c>
      <c r="BB28" s="145">
        <f t="shared" si="2"/>
        <v>0</v>
      </c>
      <c r="BC28" s="145">
        <f t="shared" si="3"/>
        <v>0</v>
      </c>
      <c r="BD28" s="145">
        <f t="shared" si="4"/>
        <v>0</v>
      </c>
      <c r="BE28" s="145">
        <f t="shared" si="5"/>
        <v>0</v>
      </c>
      <c r="CA28" s="174">
        <v>1</v>
      </c>
      <c r="CB28" s="174">
        <v>9</v>
      </c>
      <c r="CZ28" s="145">
        <v>0</v>
      </c>
    </row>
    <row r="29" spans="1:104" ht="12.75">
      <c r="A29" s="168">
        <v>22</v>
      </c>
      <c r="B29" s="169" t="s">
        <v>127</v>
      </c>
      <c r="C29" s="170" t="s">
        <v>128</v>
      </c>
      <c r="D29" s="171" t="s">
        <v>129</v>
      </c>
      <c r="E29" s="172">
        <v>1</v>
      </c>
      <c r="F29" s="198">
        <v>0</v>
      </c>
      <c r="G29" s="173">
        <f t="shared" si="0"/>
        <v>0</v>
      </c>
      <c r="O29" s="167">
        <v>2</v>
      </c>
      <c r="AA29" s="145">
        <v>12</v>
      </c>
      <c r="AB29" s="145">
        <v>0</v>
      </c>
      <c r="AC29" s="145">
        <v>3</v>
      </c>
      <c r="AZ29" s="145">
        <v>4</v>
      </c>
      <c r="BA29" s="145">
        <f t="shared" si="1"/>
        <v>0</v>
      </c>
      <c r="BB29" s="145">
        <f t="shared" si="2"/>
        <v>0</v>
      </c>
      <c r="BC29" s="145">
        <f t="shared" si="3"/>
        <v>0</v>
      </c>
      <c r="BD29" s="145">
        <f t="shared" si="4"/>
        <v>0</v>
      </c>
      <c r="BE29" s="145">
        <f t="shared" si="5"/>
        <v>0</v>
      </c>
      <c r="CA29" s="174">
        <v>12</v>
      </c>
      <c r="CB29" s="174">
        <v>0</v>
      </c>
      <c r="CZ29" s="145">
        <v>0</v>
      </c>
    </row>
    <row r="30" spans="1:15" ht="12.75">
      <c r="A30" s="175"/>
      <c r="B30" s="176"/>
      <c r="C30" s="221" t="s">
        <v>130</v>
      </c>
      <c r="D30" s="222"/>
      <c r="E30" s="222"/>
      <c r="F30" s="222"/>
      <c r="G30" s="223"/>
      <c r="L30" s="177" t="s">
        <v>130</v>
      </c>
      <c r="O30" s="167">
        <v>3</v>
      </c>
    </row>
    <row r="31" spans="1:15" ht="12.75">
      <c r="A31" s="175"/>
      <c r="B31" s="176"/>
      <c r="C31" s="221" t="s">
        <v>131</v>
      </c>
      <c r="D31" s="222"/>
      <c r="E31" s="222"/>
      <c r="F31" s="222"/>
      <c r="G31" s="223"/>
      <c r="L31" s="177" t="s">
        <v>131</v>
      </c>
      <c r="O31" s="167">
        <v>3</v>
      </c>
    </row>
    <row r="32" spans="1:15" ht="12.75">
      <c r="A32" s="175"/>
      <c r="B32" s="176"/>
      <c r="C32" s="221" t="s">
        <v>132</v>
      </c>
      <c r="D32" s="222"/>
      <c r="E32" s="222"/>
      <c r="F32" s="222"/>
      <c r="G32" s="223"/>
      <c r="L32" s="177" t="s">
        <v>132</v>
      </c>
      <c r="O32" s="167">
        <v>3</v>
      </c>
    </row>
    <row r="33" spans="1:15" ht="12.75">
      <c r="A33" s="175"/>
      <c r="B33" s="176"/>
      <c r="C33" s="221" t="s">
        <v>133</v>
      </c>
      <c r="D33" s="222"/>
      <c r="E33" s="222"/>
      <c r="F33" s="222"/>
      <c r="G33" s="223"/>
      <c r="L33" s="177" t="s">
        <v>133</v>
      </c>
      <c r="O33" s="167">
        <v>3</v>
      </c>
    </row>
    <row r="34" spans="1:15" ht="12.75">
      <c r="A34" s="175"/>
      <c r="B34" s="176"/>
      <c r="C34" s="221" t="s">
        <v>134</v>
      </c>
      <c r="D34" s="222"/>
      <c r="E34" s="222"/>
      <c r="F34" s="222"/>
      <c r="G34" s="223"/>
      <c r="L34" s="177" t="s">
        <v>134</v>
      </c>
      <c r="O34" s="167">
        <v>3</v>
      </c>
    </row>
    <row r="35" spans="1:15" ht="12.75">
      <c r="A35" s="175"/>
      <c r="B35" s="176"/>
      <c r="C35" s="221" t="s">
        <v>135</v>
      </c>
      <c r="D35" s="222"/>
      <c r="E35" s="222"/>
      <c r="F35" s="222"/>
      <c r="G35" s="223"/>
      <c r="L35" s="177" t="s">
        <v>135</v>
      </c>
      <c r="O35" s="167">
        <v>3</v>
      </c>
    </row>
    <row r="36" spans="1:15" ht="22.5">
      <c r="A36" s="175"/>
      <c r="B36" s="176"/>
      <c r="C36" s="221" t="s">
        <v>136</v>
      </c>
      <c r="D36" s="222"/>
      <c r="E36" s="222"/>
      <c r="F36" s="222"/>
      <c r="G36" s="223"/>
      <c r="L36" s="177" t="s">
        <v>136</v>
      </c>
      <c r="O36" s="167">
        <v>3</v>
      </c>
    </row>
    <row r="37" spans="1:104" ht="12.75">
      <c r="A37" s="168">
        <v>23</v>
      </c>
      <c r="B37" s="169" t="s">
        <v>137</v>
      </c>
      <c r="C37" s="170" t="s">
        <v>138</v>
      </c>
      <c r="D37" s="171" t="s">
        <v>129</v>
      </c>
      <c r="E37" s="172">
        <v>1</v>
      </c>
      <c r="F37" s="198">
        <v>0</v>
      </c>
      <c r="G37" s="173">
        <f>E37*F37</f>
        <v>0</v>
      </c>
      <c r="O37" s="167">
        <v>2</v>
      </c>
      <c r="AA37" s="145">
        <v>12</v>
      </c>
      <c r="AB37" s="145">
        <v>0</v>
      </c>
      <c r="AC37" s="145">
        <v>17</v>
      </c>
      <c r="AZ37" s="145">
        <v>4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4">
        <v>12</v>
      </c>
      <c r="CB37" s="174">
        <v>0</v>
      </c>
      <c r="CZ37" s="145">
        <v>0</v>
      </c>
    </row>
    <row r="38" spans="1:104" ht="12.75">
      <c r="A38" s="168">
        <v>24</v>
      </c>
      <c r="B38" s="169" t="s">
        <v>139</v>
      </c>
      <c r="C38" s="170" t="s">
        <v>140</v>
      </c>
      <c r="D38" s="171" t="s">
        <v>85</v>
      </c>
      <c r="E38" s="172">
        <v>3</v>
      </c>
      <c r="F38" s="198">
        <v>0</v>
      </c>
      <c r="G38" s="173">
        <f>E38*F38</f>
        <v>0</v>
      </c>
      <c r="O38" s="167">
        <v>2</v>
      </c>
      <c r="AA38" s="145">
        <v>3</v>
      </c>
      <c r="AB38" s="145">
        <v>9</v>
      </c>
      <c r="AC38" s="145" t="s">
        <v>139</v>
      </c>
      <c r="AZ38" s="145">
        <v>3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3</v>
      </c>
      <c r="CB38" s="174">
        <v>9</v>
      </c>
      <c r="CZ38" s="145">
        <v>0.0760000000000218</v>
      </c>
    </row>
    <row r="39" spans="1:15" ht="12.75">
      <c r="A39" s="175"/>
      <c r="B39" s="176"/>
      <c r="C39" s="221" t="s">
        <v>141</v>
      </c>
      <c r="D39" s="222"/>
      <c r="E39" s="222"/>
      <c r="F39" s="222"/>
      <c r="G39" s="223"/>
      <c r="L39" s="177" t="s">
        <v>141</v>
      </c>
      <c r="O39" s="167">
        <v>3</v>
      </c>
    </row>
    <row r="40" spans="1:15" ht="12.75">
      <c r="A40" s="175"/>
      <c r="B40" s="176"/>
      <c r="C40" s="221" t="s">
        <v>142</v>
      </c>
      <c r="D40" s="222"/>
      <c r="E40" s="222"/>
      <c r="F40" s="222"/>
      <c r="G40" s="223"/>
      <c r="L40" s="177" t="s">
        <v>142</v>
      </c>
      <c r="O40" s="167">
        <v>3</v>
      </c>
    </row>
    <row r="41" spans="1:15" ht="12.75">
      <c r="A41" s="175"/>
      <c r="B41" s="176"/>
      <c r="C41" s="221" t="s">
        <v>143</v>
      </c>
      <c r="D41" s="222"/>
      <c r="E41" s="222"/>
      <c r="F41" s="222"/>
      <c r="G41" s="223"/>
      <c r="L41" s="177" t="s">
        <v>143</v>
      </c>
      <c r="O41" s="167">
        <v>3</v>
      </c>
    </row>
    <row r="42" spans="1:15" ht="12.75">
      <c r="A42" s="175"/>
      <c r="B42" s="176"/>
      <c r="C42" s="221" t="s">
        <v>144</v>
      </c>
      <c r="D42" s="222"/>
      <c r="E42" s="222"/>
      <c r="F42" s="222"/>
      <c r="G42" s="223"/>
      <c r="L42" s="177" t="s">
        <v>144</v>
      </c>
      <c r="O42" s="167">
        <v>3</v>
      </c>
    </row>
    <row r="43" spans="1:15" ht="12.75">
      <c r="A43" s="175"/>
      <c r="B43" s="176"/>
      <c r="C43" s="221" t="s">
        <v>145</v>
      </c>
      <c r="D43" s="222"/>
      <c r="E43" s="222"/>
      <c r="F43" s="222"/>
      <c r="G43" s="223"/>
      <c r="L43" s="177" t="s">
        <v>145</v>
      </c>
      <c r="O43" s="167">
        <v>3</v>
      </c>
    </row>
    <row r="44" spans="1:15" ht="12.75">
      <c r="A44" s="175"/>
      <c r="B44" s="176"/>
      <c r="C44" s="221" t="s">
        <v>146</v>
      </c>
      <c r="D44" s="222"/>
      <c r="E44" s="222"/>
      <c r="F44" s="222"/>
      <c r="G44" s="223"/>
      <c r="L44" s="177" t="s">
        <v>146</v>
      </c>
      <c r="O44" s="167">
        <v>3</v>
      </c>
    </row>
    <row r="45" spans="1:15" ht="12.75">
      <c r="A45" s="175"/>
      <c r="B45" s="176"/>
      <c r="C45" s="221" t="s">
        <v>147</v>
      </c>
      <c r="D45" s="222"/>
      <c r="E45" s="222"/>
      <c r="F45" s="222"/>
      <c r="G45" s="223"/>
      <c r="L45" s="177" t="s">
        <v>147</v>
      </c>
      <c r="O45" s="167">
        <v>3</v>
      </c>
    </row>
    <row r="46" spans="1:104" ht="12.75">
      <c r="A46" s="168">
        <v>25</v>
      </c>
      <c r="B46" s="169" t="s">
        <v>148</v>
      </c>
      <c r="C46" s="170" t="s">
        <v>149</v>
      </c>
      <c r="D46" s="171" t="s">
        <v>129</v>
      </c>
      <c r="E46" s="172">
        <v>3</v>
      </c>
      <c r="F46" s="198">
        <v>0</v>
      </c>
      <c r="G46" s="173">
        <f aca="true" t="shared" si="6" ref="G46:G76">E46*F46</f>
        <v>0</v>
      </c>
      <c r="O46" s="167">
        <v>2</v>
      </c>
      <c r="AA46" s="145">
        <v>12</v>
      </c>
      <c r="AB46" s="145">
        <v>1</v>
      </c>
      <c r="AC46" s="145">
        <v>19</v>
      </c>
      <c r="AZ46" s="145">
        <v>3</v>
      </c>
      <c r="BA46" s="145">
        <f aca="true" t="shared" si="7" ref="BA46:BA76">IF(AZ46=1,G46,0)</f>
        <v>0</v>
      </c>
      <c r="BB46" s="145">
        <f aca="true" t="shared" si="8" ref="BB46:BB76">IF(AZ46=2,G46,0)</f>
        <v>0</v>
      </c>
      <c r="BC46" s="145">
        <f aca="true" t="shared" si="9" ref="BC46:BC76">IF(AZ46=3,G46,0)</f>
        <v>0</v>
      </c>
      <c r="BD46" s="145">
        <f aca="true" t="shared" si="10" ref="BD46:BD76">IF(AZ46=4,G46,0)</f>
        <v>0</v>
      </c>
      <c r="BE46" s="145">
        <f aca="true" t="shared" si="11" ref="BE46:BE76">IF(AZ46=5,G46,0)</f>
        <v>0</v>
      </c>
      <c r="CA46" s="174">
        <v>12</v>
      </c>
      <c r="CB46" s="174">
        <v>1</v>
      </c>
      <c r="CZ46" s="145">
        <v>0</v>
      </c>
    </row>
    <row r="47" spans="1:104" ht="12.75">
      <c r="A47" s="168">
        <v>26</v>
      </c>
      <c r="B47" s="169" t="s">
        <v>150</v>
      </c>
      <c r="C47" s="170" t="s">
        <v>151</v>
      </c>
      <c r="D47" s="171" t="s">
        <v>114</v>
      </c>
      <c r="E47" s="172">
        <v>2</v>
      </c>
      <c r="F47" s="198">
        <v>0</v>
      </c>
      <c r="G47" s="173">
        <f t="shared" si="6"/>
        <v>0</v>
      </c>
      <c r="O47" s="167">
        <v>2</v>
      </c>
      <c r="AA47" s="145">
        <v>4</v>
      </c>
      <c r="AB47" s="145">
        <v>9</v>
      </c>
      <c r="AC47" s="145">
        <v>34111000</v>
      </c>
      <c r="AZ47" s="145">
        <v>4</v>
      </c>
      <c r="BA47" s="145">
        <f t="shared" si="7"/>
        <v>0</v>
      </c>
      <c r="BB47" s="145">
        <f t="shared" si="8"/>
        <v>0</v>
      </c>
      <c r="BC47" s="145">
        <f t="shared" si="9"/>
        <v>0</v>
      </c>
      <c r="BD47" s="145">
        <f t="shared" si="10"/>
        <v>0</v>
      </c>
      <c r="BE47" s="145">
        <f t="shared" si="11"/>
        <v>0</v>
      </c>
      <c r="CA47" s="174">
        <v>4</v>
      </c>
      <c r="CB47" s="174">
        <v>9</v>
      </c>
      <c r="CZ47" s="145">
        <v>0.000129999999999963</v>
      </c>
    </row>
    <row r="48" spans="1:104" ht="12.75">
      <c r="A48" s="168">
        <v>27</v>
      </c>
      <c r="B48" s="169" t="s">
        <v>152</v>
      </c>
      <c r="C48" s="170" t="s">
        <v>153</v>
      </c>
      <c r="D48" s="171" t="s">
        <v>114</v>
      </c>
      <c r="E48" s="172">
        <v>50</v>
      </c>
      <c r="F48" s="198">
        <v>0</v>
      </c>
      <c r="G48" s="173">
        <f t="shared" si="6"/>
        <v>0</v>
      </c>
      <c r="O48" s="167">
        <v>2</v>
      </c>
      <c r="AA48" s="145">
        <v>4</v>
      </c>
      <c r="AB48" s="145">
        <v>9</v>
      </c>
      <c r="AC48" s="145">
        <v>34111030</v>
      </c>
      <c r="AZ48" s="145">
        <v>4</v>
      </c>
      <c r="BA48" s="145">
        <f t="shared" si="7"/>
        <v>0</v>
      </c>
      <c r="BB48" s="145">
        <f t="shared" si="8"/>
        <v>0</v>
      </c>
      <c r="BC48" s="145">
        <f t="shared" si="9"/>
        <v>0</v>
      </c>
      <c r="BD48" s="145">
        <f t="shared" si="10"/>
        <v>0</v>
      </c>
      <c r="BE48" s="145">
        <f t="shared" si="11"/>
        <v>0</v>
      </c>
      <c r="CA48" s="174">
        <v>4</v>
      </c>
      <c r="CB48" s="174">
        <v>9</v>
      </c>
      <c r="CZ48" s="145">
        <v>0.000150000000000095</v>
      </c>
    </row>
    <row r="49" spans="1:104" ht="12.75">
      <c r="A49" s="168">
        <v>28</v>
      </c>
      <c r="B49" s="169" t="s">
        <v>154</v>
      </c>
      <c r="C49" s="170" t="s">
        <v>155</v>
      </c>
      <c r="D49" s="171" t="s">
        <v>114</v>
      </c>
      <c r="E49" s="172">
        <v>120</v>
      </c>
      <c r="F49" s="198">
        <v>0</v>
      </c>
      <c r="G49" s="173">
        <f t="shared" si="6"/>
        <v>0</v>
      </c>
      <c r="O49" s="167">
        <v>2</v>
      </c>
      <c r="AA49" s="145">
        <v>4</v>
      </c>
      <c r="AB49" s="145">
        <v>9</v>
      </c>
      <c r="AC49" s="145">
        <v>34111032</v>
      </c>
      <c r="AZ49" s="145">
        <v>4</v>
      </c>
      <c r="BA49" s="145">
        <f t="shared" si="7"/>
        <v>0</v>
      </c>
      <c r="BB49" s="145">
        <f t="shared" si="8"/>
        <v>0</v>
      </c>
      <c r="BC49" s="145">
        <f t="shared" si="9"/>
        <v>0</v>
      </c>
      <c r="BD49" s="145">
        <f t="shared" si="10"/>
        <v>0</v>
      </c>
      <c r="BE49" s="145">
        <f t="shared" si="11"/>
        <v>0</v>
      </c>
      <c r="CA49" s="174">
        <v>4</v>
      </c>
      <c r="CB49" s="174">
        <v>9</v>
      </c>
      <c r="CZ49" s="145">
        <v>0.000159999999999938</v>
      </c>
    </row>
    <row r="50" spans="1:104" ht="12.75">
      <c r="A50" s="168">
        <v>29</v>
      </c>
      <c r="B50" s="169" t="s">
        <v>156</v>
      </c>
      <c r="C50" s="170" t="s">
        <v>157</v>
      </c>
      <c r="D50" s="171" t="s">
        <v>114</v>
      </c>
      <c r="E50" s="172">
        <v>330</v>
      </c>
      <c r="F50" s="198">
        <v>0</v>
      </c>
      <c r="G50" s="173">
        <f t="shared" si="6"/>
        <v>0</v>
      </c>
      <c r="O50" s="167">
        <v>2</v>
      </c>
      <c r="AA50" s="145">
        <v>4</v>
      </c>
      <c r="AB50" s="145">
        <v>9</v>
      </c>
      <c r="AC50" s="145">
        <v>34111038</v>
      </c>
      <c r="AZ50" s="145">
        <v>4</v>
      </c>
      <c r="BA50" s="145">
        <f t="shared" si="7"/>
        <v>0</v>
      </c>
      <c r="BB50" s="145">
        <f t="shared" si="8"/>
        <v>0</v>
      </c>
      <c r="BC50" s="145">
        <f t="shared" si="9"/>
        <v>0</v>
      </c>
      <c r="BD50" s="145">
        <f t="shared" si="10"/>
        <v>0</v>
      </c>
      <c r="BE50" s="145">
        <f t="shared" si="11"/>
        <v>0</v>
      </c>
      <c r="CA50" s="174">
        <v>4</v>
      </c>
      <c r="CB50" s="174">
        <v>9</v>
      </c>
      <c r="CZ50" s="145">
        <v>0.000220000000000109</v>
      </c>
    </row>
    <row r="51" spans="1:104" ht="12.75">
      <c r="A51" s="168">
        <v>30</v>
      </c>
      <c r="B51" s="169" t="s">
        <v>158</v>
      </c>
      <c r="C51" s="170" t="s">
        <v>159</v>
      </c>
      <c r="D51" s="171" t="s">
        <v>114</v>
      </c>
      <c r="E51" s="172">
        <v>95</v>
      </c>
      <c r="F51" s="198">
        <v>0</v>
      </c>
      <c r="G51" s="173">
        <f t="shared" si="6"/>
        <v>0</v>
      </c>
      <c r="O51" s="167">
        <v>2</v>
      </c>
      <c r="AA51" s="145">
        <v>4</v>
      </c>
      <c r="AB51" s="145">
        <v>9</v>
      </c>
      <c r="AC51" s="145">
        <v>34111050</v>
      </c>
      <c r="AZ51" s="145">
        <v>4</v>
      </c>
      <c r="BA51" s="145">
        <f t="shared" si="7"/>
        <v>0</v>
      </c>
      <c r="BB51" s="145">
        <f t="shared" si="8"/>
        <v>0</v>
      </c>
      <c r="BC51" s="145">
        <f t="shared" si="9"/>
        <v>0</v>
      </c>
      <c r="BD51" s="145">
        <f t="shared" si="10"/>
        <v>0</v>
      </c>
      <c r="BE51" s="145">
        <f t="shared" si="11"/>
        <v>0</v>
      </c>
      <c r="CA51" s="174">
        <v>4</v>
      </c>
      <c r="CB51" s="174">
        <v>9</v>
      </c>
      <c r="CZ51" s="145">
        <v>0.000370000000000203</v>
      </c>
    </row>
    <row r="52" spans="1:104" ht="12.75">
      <c r="A52" s="168">
        <v>31</v>
      </c>
      <c r="B52" s="169" t="s">
        <v>160</v>
      </c>
      <c r="C52" s="170" t="s">
        <v>161</v>
      </c>
      <c r="D52" s="171" t="s">
        <v>114</v>
      </c>
      <c r="E52" s="172">
        <v>14</v>
      </c>
      <c r="F52" s="198">
        <v>0</v>
      </c>
      <c r="G52" s="173">
        <f t="shared" si="6"/>
        <v>0</v>
      </c>
      <c r="O52" s="167">
        <v>2</v>
      </c>
      <c r="AA52" s="145">
        <v>4</v>
      </c>
      <c r="AB52" s="145">
        <v>9</v>
      </c>
      <c r="AC52" s="145">
        <v>34111090</v>
      </c>
      <c r="AZ52" s="145">
        <v>4</v>
      </c>
      <c r="BA52" s="145">
        <f t="shared" si="7"/>
        <v>0</v>
      </c>
      <c r="BB52" s="145">
        <f t="shared" si="8"/>
        <v>0</v>
      </c>
      <c r="BC52" s="145">
        <f t="shared" si="9"/>
        <v>0</v>
      </c>
      <c r="BD52" s="145">
        <f t="shared" si="10"/>
        <v>0</v>
      </c>
      <c r="BE52" s="145">
        <f t="shared" si="11"/>
        <v>0</v>
      </c>
      <c r="CA52" s="174">
        <v>4</v>
      </c>
      <c r="CB52" s="174">
        <v>9</v>
      </c>
      <c r="CZ52" s="145">
        <v>0.000210000000000043</v>
      </c>
    </row>
    <row r="53" spans="1:104" ht="12.75">
      <c r="A53" s="168">
        <v>32</v>
      </c>
      <c r="B53" s="169" t="s">
        <v>162</v>
      </c>
      <c r="C53" s="170" t="s">
        <v>163</v>
      </c>
      <c r="D53" s="171" t="s">
        <v>114</v>
      </c>
      <c r="E53" s="172">
        <v>30</v>
      </c>
      <c r="F53" s="198">
        <v>0</v>
      </c>
      <c r="G53" s="173">
        <f t="shared" si="6"/>
        <v>0</v>
      </c>
      <c r="O53" s="167">
        <v>2</v>
      </c>
      <c r="AA53" s="145">
        <v>4</v>
      </c>
      <c r="AB53" s="145">
        <v>9</v>
      </c>
      <c r="AC53" s="145">
        <v>34141302</v>
      </c>
      <c r="AZ53" s="145">
        <v>4</v>
      </c>
      <c r="BA53" s="145">
        <f t="shared" si="7"/>
        <v>0</v>
      </c>
      <c r="BB53" s="145">
        <f t="shared" si="8"/>
        <v>0</v>
      </c>
      <c r="BC53" s="145">
        <f t="shared" si="9"/>
        <v>0</v>
      </c>
      <c r="BD53" s="145">
        <f t="shared" si="10"/>
        <v>0</v>
      </c>
      <c r="BE53" s="145">
        <f t="shared" si="11"/>
        <v>0</v>
      </c>
      <c r="CA53" s="174">
        <v>4</v>
      </c>
      <c r="CB53" s="174">
        <v>9</v>
      </c>
      <c r="CZ53" s="145">
        <v>4.99999999999945E-05</v>
      </c>
    </row>
    <row r="54" spans="1:104" ht="12.75">
      <c r="A54" s="168">
        <v>33</v>
      </c>
      <c r="B54" s="169" t="s">
        <v>164</v>
      </c>
      <c r="C54" s="170" t="s">
        <v>165</v>
      </c>
      <c r="D54" s="171" t="s">
        <v>114</v>
      </c>
      <c r="E54" s="172">
        <v>95</v>
      </c>
      <c r="F54" s="198">
        <v>0</v>
      </c>
      <c r="G54" s="173">
        <f t="shared" si="6"/>
        <v>0</v>
      </c>
      <c r="O54" s="167">
        <v>2</v>
      </c>
      <c r="AA54" s="145">
        <v>4</v>
      </c>
      <c r="AB54" s="145">
        <v>9</v>
      </c>
      <c r="AC54" s="145">
        <v>34141303</v>
      </c>
      <c r="AZ54" s="145">
        <v>4</v>
      </c>
      <c r="BA54" s="145">
        <f t="shared" si="7"/>
        <v>0</v>
      </c>
      <c r="BB54" s="145">
        <f t="shared" si="8"/>
        <v>0</v>
      </c>
      <c r="BC54" s="145">
        <f t="shared" si="9"/>
        <v>0</v>
      </c>
      <c r="BD54" s="145">
        <f t="shared" si="10"/>
        <v>0</v>
      </c>
      <c r="BE54" s="145">
        <f t="shared" si="11"/>
        <v>0</v>
      </c>
      <c r="CA54" s="174">
        <v>4</v>
      </c>
      <c r="CB54" s="174">
        <v>9</v>
      </c>
      <c r="CZ54" s="145">
        <v>7.9999999999969E-05</v>
      </c>
    </row>
    <row r="55" spans="1:104" ht="12.75">
      <c r="A55" s="168">
        <v>34</v>
      </c>
      <c r="B55" s="169" t="s">
        <v>166</v>
      </c>
      <c r="C55" s="170" t="s">
        <v>167</v>
      </c>
      <c r="D55" s="171" t="s">
        <v>85</v>
      </c>
      <c r="E55" s="172">
        <v>1</v>
      </c>
      <c r="F55" s="198">
        <v>0</v>
      </c>
      <c r="G55" s="173">
        <f t="shared" si="6"/>
        <v>0</v>
      </c>
      <c r="O55" s="167">
        <v>2</v>
      </c>
      <c r="AA55" s="145">
        <v>4</v>
      </c>
      <c r="AB55" s="145">
        <v>9</v>
      </c>
      <c r="AC55" s="145" t="s">
        <v>166</v>
      </c>
      <c r="AZ55" s="145">
        <v>4</v>
      </c>
      <c r="BA55" s="145">
        <f t="shared" si="7"/>
        <v>0</v>
      </c>
      <c r="BB55" s="145">
        <f t="shared" si="8"/>
        <v>0</v>
      </c>
      <c r="BC55" s="145">
        <f t="shared" si="9"/>
        <v>0</v>
      </c>
      <c r="BD55" s="145">
        <f t="shared" si="10"/>
        <v>0</v>
      </c>
      <c r="BE55" s="145">
        <f t="shared" si="11"/>
        <v>0</v>
      </c>
      <c r="CA55" s="174">
        <v>4</v>
      </c>
      <c r="CB55" s="174">
        <v>9</v>
      </c>
      <c r="CZ55" s="145">
        <v>0</v>
      </c>
    </row>
    <row r="56" spans="1:104" ht="12.75">
      <c r="A56" s="168">
        <v>35</v>
      </c>
      <c r="B56" s="169" t="s">
        <v>168</v>
      </c>
      <c r="C56" s="170" t="s">
        <v>169</v>
      </c>
      <c r="D56" s="171" t="s">
        <v>85</v>
      </c>
      <c r="E56" s="172">
        <v>5</v>
      </c>
      <c r="F56" s="198">
        <v>0</v>
      </c>
      <c r="G56" s="173">
        <f t="shared" si="6"/>
        <v>0</v>
      </c>
      <c r="O56" s="167">
        <v>2</v>
      </c>
      <c r="AA56" s="145">
        <v>4</v>
      </c>
      <c r="AB56" s="145">
        <v>9</v>
      </c>
      <c r="AC56" s="145" t="s">
        <v>168</v>
      </c>
      <c r="AZ56" s="145">
        <v>4</v>
      </c>
      <c r="BA56" s="145">
        <f t="shared" si="7"/>
        <v>0</v>
      </c>
      <c r="BB56" s="145">
        <f t="shared" si="8"/>
        <v>0</v>
      </c>
      <c r="BC56" s="145">
        <f t="shared" si="9"/>
        <v>0</v>
      </c>
      <c r="BD56" s="145">
        <f t="shared" si="10"/>
        <v>0</v>
      </c>
      <c r="BE56" s="145">
        <f t="shared" si="11"/>
        <v>0</v>
      </c>
      <c r="CA56" s="174">
        <v>4</v>
      </c>
      <c r="CB56" s="174">
        <v>9</v>
      </c>
      <c r="CZ56" s="145">
        <v>0</v>
      </c>
    </row>
    <row r="57" spans="1:104" ht="12.75">
      <c r="A57" s="168">
        <v>36</v>
      </c>
      <c r="B57" s="169" t="s">
        <v>170</v>
      </c>
      <c r="C57" s="170" t="s">
        <v>171</v>
      </c>
      <c r="D57" s="171" t="s">
        <v>85</v>
      </c>
      <c r="E57" s="172">
        <v>8</v>
      </c>
      <c r="F57" s="198">
        <v>0</v>
      </c>
      <c r="G57" s="173">
        <f t="shared" si="6"/>
        <v>0</v>
      </c>
      <c r="O57" s="167">
        <v>2</v>
      </c>
      <c r="AA57" s="145">
        <v>4</v>
      </c>
      <c r="AB57" s="145">
        <v>9</v>
      </c>
      <c r="AC57" s="145" t="s">
        <v>170</v>
      </c>
      <c r="AZ57" s="145">
        <v>4</v>
      </c>
      <c r="BA57" s="145">
        <f t="shared" si="7"/>
        <v>0</v>
      </c>
      <c r="BB57" s="145">
        <f t="shared" si="8"/>
        <v>0</v>
      </c>
      <c r="BC57" s="145">
        <f t="shared" si="9"/>
        <v>0</v>
      </c>
      <c r="BD57" s="145">
        <f t="shared" si="10"/>
        <v>0</v>
      </c>
      <c r="BE57" s="145">
        <f t="shared" si="11"/>
        <v>0</v>
      </c>
      <c r="CA57" s="174">
        <v>4</v>
      </c>
      <c r="CB57" s="174">
        <v>9</v>
      </c>
      <c r="CZ57" s="145">
        <v>0</v>
      </c>
    </row>
    <row r="58" spans="1:104" ht="12.75">
      <c r="A58" s="168">
        <v>37</v>
      </c>
      <c r="B58" s="169" t="s">
        <v>172</v>
      </c>
      <c r="C58" s="170" t="s">
        <v>173</v>
      </c>
      <c r="D58" s="171" t="s">
        <v>85</v>
      </c>
      <c r="E58" s="172">
        <v>23</v>
      </c>
      <c r="F58" s="198">
        <v>0</v>
      </c>
      <c r="G58" s="173">
        <f t="shared" si="6"/>
        <v>0</v>
      </c>
      <c r="O58" s="167">
        <v>2</v>
      </c>
      <c r="AA58" s="145">
        <v>4</v>
      </c>
      <c r="AB58" s="145">
        <v>9</v>
      </c>
      <c r="AC58" s="145" t="s">
        <v>172</v>
      </c>
      <c r="AZ58" s="145">
        <v>4</v>
      </c>
      <c r="BA58" s="145">
        <f t="shared" si="7"/>
        <v>0</v>
      </c>
      <c r="BB58" s="145">
        <f t="shared" si="8"/>
        <v>0</v>
      </c>
      <c r="BC58" s="145">
        <f t="shared" si="9"/>
        <v>0</v>
      </c>
      <c r="BD58" s="145">
        <f t="shared" si="10"/>
        <v>0</v>
      </c>
      <c r="BE58" s="145">
        <f t="shared" si="11"/>
        <v>0</v>
      </c>
      <c r="CA58" s="174">
        <v>4</v>
      </c>
      <c r="CB58" s="174">
        <v>9</v>
      </c>
      <c r="CZ58" s="145">
        <v>0</v>
      </c>
    </row>
    <row r="59" spans="1:104" ht="12.75">
      <c r="A59" s="168">
        <v>38</v>
      </c>
      <c r="B59" s="169" t="s">
        <v>174</v>
      </c>
      <c r="C59" s="170" t="s">
        <v>175</v>
      </c>
      <c r="D59" s="171" t="s">
        <v>85</v>
      </c>
      <c r="E59" s="172">
        <v>17</v>
      </c>
      <c r="F59" s="198">
        <v>0</v>
      </c>
      <c r="G59" s="173">
        <f t="shared" si="6"/>
        <v>0</v>
      </c>
      <c r="O59" s="167">
        <v>2</v>
      </c>
      <c r="AA59" s="145">
        <v>4</v>
      </c>
      <c r="AB59" s="145">
        <v>9</v>
      </c>
      <c r="AC59" s="145" t="s">
        <v>174</v>
      </c>
      <c r="AZ59" s="145">
        <v>4</v>
      </c>
      <c r="BA59" s="145">
        <f t="shared" si="7"/>
        <v>0</v>
      </c>
      <c r="BB59" s="145">
        <f t="shared" si="8"/>
        <v>0</v>
      </c>
      <c r="BC59" s="145">
        <f t="shared" si="9"/>
        <v>0</v>
      </c>
      <c r="BD59" s="145">
        <f t="shared" si="10"/>
        <v>0</v>
      </c>
      <c r="BE59" s="145">
        <f t="shared" si="11"/>
        <v>0</v>
      </c>
      <c r="CA59" s="174">
        <v>4</v>
      </c>
      <c r="CB59" s="174">
        <v>9</v>
      </c>
      <c r="CZ59" s="145">
        <v>0</v>
      </c>
    </row>
    <row r="60" spans="1:104" ht="12.75">
      <c r="A60" s="168">
        <v>39</v>
      </c>
      <c r="B60" s="169" t="s">
        <v>176</v>
      </c>
      <c r="C60" s="170" t="s">
        <v>177</v>
      </c>
      <c r="D60" s="171" t="s">
        <v>85</v>
      </c>
      <c r="E60" s="172">
        <v>3</v>
      </c>
      <c r="F60" s="198">
        <v>0</v>
      </c>
      <c r="G60" s="173">
        <f t="shared" si="6"/>
        <v>0</v>
      </c>
      <c r="O60" s="167">
        <v>2</v>
      </c>
      <c r="AA60" s="145">
        <v>4</v>
      </c>
      <c r="AB60" s="145">
        <v>9</v>
      </c>
      <c r="AC60" s="145" t="s">
        <v>176</v>
      </c>
      <c r="AZ60" s="145">
        <v>4</v>
      </c>
      <c r="BA60" s="145">
        <f t="shared" si="7"/>
        <v>0</v>
      </c>
      <c r="BB60" s="145">
        <f t="shared" si="8"/>
        <v>0</v>
      </c>
      <c r="BC60" s="145">
        <f t="shared" si="9"/>
        <v>0</v>
      </c>
      <c r="BD60" s="145">
        <f t="shared" si="10"/>
        <v>0</v>
      </c>
      <c r="BE60" s="145">
        <f t="shared" si="11"/>
        <v>0</v>
      </c>
      <c r="CA60" s="174">
        <v>4</v>
      </c>
      <c r="CB60" s="174">
        <v>9</v>
      </c>
      <c r="CZ60" s="145">
        <v>0</v>
      </c>
    </row>
    <row r="61" spans="1:104" ht="12.75">
      <c r="A61" s="168">
        <v>40</v>
      </c>
      <c r="B61" s="169" t="s">
        <v>178</v>
      </c>
      <c r="C61" s="170" t="s">
        <v>179</v>
      </c>
      <c r="D61" s="171" t="s">
        <v>85</v>
      </c>
      <c r="E61" s="172">
        <v>2</v>
      </c>
      <c r="F61" s="198">
        <v>0</v>
      </c>
      <c r="G61" s="173">
        <f t="shared" si="6"/>
        <v>0</v>
      </c>
      <c r="O61" s="167">
        <v>2</v>
      </c>
      <c r="AA61" s="145">
        <v>4</v>
      </c>
      <c r="AB61" s="145">
        <v>9</v>
      </c>
      <c r="AC61" s="145" t="s">
        <v>178</v>
      </c>
      <c r="AZ61" s="145">
        <v>4</v>
      </c>
      <c r="BA61" s="145">
        <f t="shared" si="7"/>
        <v>0</v>
      </c>
      <c r="BB61" s="145">
        <f t="shared" si="8"/>
        <v>0</v>
      </c>
      <c r="BC61" s="145">
        <f t="shared" si="9"/>
        <v>0</v>
      </c>
      <c r="BD61" s="145">
        <f t="shared" si="10"/>
        <v>0</v>
      </c>
      <c r="BE61" s="145">
        <f t="shared" si="11"/>
        <v>0</v>
      </c>
      <c r="CA61" s="174">
        <v>4</v>
      </c>
      <c r="CB61" s="174">
        <v>9</v>
      </c>
      <c r="CZ61" s="145">
        <v>0</v>
      </c>
    </row>
    <row r="62" spans="1:104" ht="12.75">
      <c r="A62" s="168">
        <v>41</v>
      </c>
      <c r="B62" s="169" t="s">
        <v>180</v>
      </c>
      <c r="C62" s="170" t="s">
        <v>181</v>
      </c>
      <c r="D62" s="171" t="s">
        <v>85</v>
      </c>
      <c r="E62" s="172">
        <v>9</v>
      </c>
      <c r="F62" s="198">
        <v>0</v>
      </c>
      <c r="G62" s="173">
        <f t="shared" si="6"/>
        <v>0</v>
      </c>
      <c r="O62" s="167">
        <v>2</v>
      </c>
      <c r="AA62" s="145">
        <v>4</v>
      </c>
      <c r="AB62" s="145">
        <v>9</v>
      </c>
      <c r="AC62" s="145">
        <v>34711065</v>
      </c>
      <c r="AZ62" s="145">
        <v>4</v>
      </c>
      <c r="BA62" s="145">
        <f t="shared" si="7"/>
        <v>0</v>
      </c>
      <c r="BB62" s="145">
        <f t="shared" si="8"/>
        <v>0</v>
      </c>
      <c r="BC62" s="145">
        <f t="shared" si="9"/>
        <v>0</v>
      </c>
      <c r="BD62" s="145">
        <f t="shared" si="10"/>
        <v>0</v>
      </c>
      <c r="BE62" s="145">
        <f t="shared" si="11"/>
        <v>0</v>
      </c>
      <c r="CA62" s="174">
        <v>4</v>
      </c>
      <c r="CB62" s="174">
        <v>9</v>
      </c>
      <c r="CZ62" s="145">
        <v>0</v>
      </c>
    </row>
    <row r="63" spans="1:104" ht="12.75">
      <c r="A63" s="168">
        <v>42</v>
      </c>
      <c r="B63" s="169" t="s">
        <v>182</v>
      </c>
      <c r="C63" s="170" t="s">
        <v>183</v>
      </c>
      <c r="D63" s="171" t="s">
        <v>85</v>
      </c>
      <c r="E63" s="172">
        <v>1</v>
      </c>
      <c r="F63" s="198">
        <v>0</v>
      </c>
      <c r="G63" s="173">
        <f t="shared" si="6"/>
        <v>0</v>
      </c>
      <c r="O63" s="167">
        <v>2</v>
      </c>
      <c r="AA63" s="145">
        <v>4</v>
      </c>
      <c r="AB63" s="145">
        <v>9</v>
      </c>
      <c r="AC63" s="145" t="s">
        <v>182</v>
      </c>
      <c r="AZ63" s="145">
        <v>4</v>
      </c>
      <c r="BA63" s="145">
        <f t="shared" si="7"/>
        <v>0</v>
      </c>
      <c r="BB63" s="145">
        <f t="shared" si="8"/>
        <v>0</v>
      </c>
      <c r="BC63" s="145">
        <f t="shared" si="9"/>
        <v>0</v>
      </c>
      <c r="BD63" s="145">
        <f t="shared" si="10"/>
        <v>0</v>
      </c>
      <c r="BE63" s="145">
        <f t="shared" si="11"/>
        <v>0</v>
      </c>
      <c r="CA63" s="174">
        <v>4</v>
      </c>
      <c r="CB63" s="174">
        <v>9</v>
      </c>
      <c r="CZ63" s="145">
        <v>0.00154999999999994</v>
      </c>
    </row>
    <row r="64" spans="1:104" ht="12.75">
      <c r="A64" s="168">
        <v>43</v>
      </c>
      <c r="B64" s="169" t="s">
        <v>184</v>
      </c>
      <c r="C64" s="170" t="s">
        <v>185</v>
      </c>
      <c r="D64" s="171" t="s">
        <v>85</v>
      </c>
      <c r="E64" s="172">
        <v>6</v>
      </c>
      <c r="F64" s="198">
        <v>0</v>
      </c>
      <c r="G64" s="173">
        <f t="shared" si="6"/>
        <v>0</v>
      </c>
      <c r="O64" s="167">
        <v>2</v>
      </c>
      <c r="AA64" s="145">
        <v>4</v>
      </c>
      <c r="AB64" s="145">
        <v>9</v>
      </c>
      <c r="AC64" s="145" t="s">
        <v>184</v>
      </c>
      <c r="AZ64" s="145">
        <v>4</v>
      </c>
      <c r="BA64" s="145">
        <f t="shared" si="7"/>
        <v>0</v>
      </c>
      <c r="BB64" s="145">
        <f t="shared" si="8"/>
        <v>0</v>
      </c>
      <c r="BC64" s="145">
        <f t="shared" si="9"/>
        <v>0</v>
      </c>
      <c r="BD64" s="145">
        <f t="shared" si="10"/>
        <v>0</v>
      </c>
      <c r="BE64" s="145">
        <f t="shared" si="11"/>
        <v>0</v>
      </c>
      <c r="CA64" s="174">
        <v>4</v>
      </c>
      <c r="CB64" s="174">
        <v>9</v>
      </c>
      <c r="CZ64" s="145">
        <v>0.00154999999999994</v>
      </c>
    </row>
    <row r="65" spans="1:104" ht="12.75">
      <c r="A65" s="168">
        <v>44</v>
      </c>
      <c r="B65" s="169" t="s">
        <v>186</v>
      </c>
      <c r="C65" s="170" t="s">
        <v>187</v>
      </c>
      <c r="D65" s="171" t="s">
        <v>85</v>
      </c>
      <c r="E65" s="172">
        <v>3</v>
      </c>
      <c r="F65" s="198">
        <v>0</v>
      </c>
      <c r="G65" s="173">
        <f t="shared" si="6"/>
        <v>0</v>
      </c>
      <c r="O65" s="167">
        <v>2</v>
      </c>
      <c r="AA65" s="145">
        <v>4</v>
      </c>
      <c r="AB65" s="145">
        <v>9</v>
      </c>
      <c r="AC65" s="145" t="s">
        <v>186</v>
      </c>
      <c r="AZ65" s="145">
        <v>4</v>
      </c>
      <c r="BA65" s="145">
        <f t="shared" si="7"/>
        <v>0</v>
      </c>
      <c r="BB65" s="145">
        <f t="shared" si="8"/>
        <v>0</v>
      </c>
      <c r="BC65" s="145">
        <f t="shared" si="9"/>
        <v>0</v>
      </c>
      <c r="BD65" s="145">
        <f t="shared" si="10"/>
        <v>0</v>
      </c>
      <c r="BE65" s="145">
        <f t="shared" si="11"/>
        <v>0</v>
      </c>
      <c r="CA65" s="174">
        <v>4</v>
      </c>
      <c r="CB65" s="174">
        <v>9</v>
      </c>
      <c r="CZ65" s="145">
        <v>0.00154999999999994</v>
      </c>
    </row>
    <row r="66" spans="1:104" ht="12.75">
      <c r="A66" s="168">
        <v>45</v>
      </c>
      <c r="B66" s="169" t="s">
        <v>188</v>
      </c>
      <c r="C66" s="170" t="s">
        <v>189</v>
      </c>
      <c r="D66" s="171" t="s">
        <v>85</v>
      </c>
      <c r="E66" s="172">
        <v>3</v>
      </c>
      <c r="F66" s="198">
        <v>0</v>
      </c>
      <c r="G66" s="173">
        <f t="shared" si="6"/>
        <v>0</v>
      </c>
      <c r="O66" s="167">
        <v>2</v>
      </c>
      <c r="AA66" s="145">
        <v>4</v>
      </c>
      <c r="AB66" s="145">
        <v>0</v>
      </c>
      <c r="AC66" s="145" t="s">
        <v>188</v>
      </c>
      <c r="AZ66" s="145">
        <v>4</v>
      </c>
      <c r="BA66" s="145">
        <f t="shared" si="7"/>
        <v>0</v>
      </c>
      <c r="BB66" s="145">
        <f t="shared" si="8"/>
        <v>0</v>
      </c>
      <c r="BC66" s="145">
        <f t="shared" si="9"/>
        <v>0</v>
      </c>
      <c r="BD66" s="145">
        <f t="shared" si="10"/>
        <v>0</v>
      </c>
      <c r="BE66" s="145">
        <f t="shared" si="11"/>
        <v>0</v>
      </c>
      <c r="CA66" s="174">
        <v>4</v>
      </c>
      <c r="CB66" s="174">
        <v>0</v>
      </c>
      <c r="CZ66" s="145">
        <v>0.00154999999999994</v>
      </c>
    </row>
    <row r="67" spans="1:104" ht="12.75">
      <c r="A67" s="168">
        <v>46</v>
      </c>
      <c r="B67" s="169" t="s">
        <v>190</v>
      </c>
      <c r="C67" s="170" t="s">
        <v>191</v>
      </c>
      <c r="D67" s="171" t="s">
        <v>85</v>
      </c>
      <c r="E67" s="172">
        <v>3</v>
      </c>
      <c r="F67" s="198">
        <v>0</v>
      </c>
      <c r="G67" s="173">
        <f t="shared" si="6"/>
        <v>0</v>
      </c>
      <c r="O67" s="167">
        <v>2</v>
      </c>
      <c r="AA67" s="145">
        <v>4</v>
      </c>
      <c r="AB67" s="145">
        <v>9</v>
      </c>
      <c r="AC67" s="145" t="s">
        <v>190</v>
      </c>
      <c r="AZ67" s="145">
        <v>4</v>
      </c>
      <c r="BA67" s="145">
        <f t="shared" si="7"/>
        <v>0</v>
      </c>
      <c r="BB67" s="145">
        <f t="shared" si="8"/>
        <v>0</v>
      </c>
      <c r="BC67" s="145">
        <f t="shared" si="9"/>
        <v>0</v>
      </c>
      <c r="BD67" s="145">
        <f t="shared" si="10"/>
        <v>0</v>
      </c>
      <c r="BE67" s="145">
        <f t="shared" si="11"/>
        <v>0</v>
      </c>
      <c r="CA67" s="174">
        <v>4</v>
      </c>
      <c r="CB67" s="174">
        <v>9</v>
      </c>
      <c r="CZ67" s="145">
        <v>0.00154999999999994</v>
      </c>
    </row>
    <row r="68" spans="1:104" ht="12.75">
      <c r="A68" s="168">
        <v>47</v>
      </c>
      <c r="B68" s="169" t="s">
        <v>192</v>
      </c>
      <c r="C68" s="170" t="s">
        <v>193</v>
      </c>
      <c r="D68" s="171" t="s">
        <v>61</v>
      </c>
      <c r="E68" s="172">
        <v>97.888</v>
      </c>
      <c r="F68" s="198">
        <v>0</v>
      </c>
      <c r="G68" s="173">
        <f t="shared" si="6"/>
        <v>0</v>
      </c>
      <c r="O68" s="167">
        <v>2</v>
      </c>
      <c r="AA68" s="145">
        <v>9</v>
      </c>
      <c r="AB68" s="145">
        <v>13</v>
      </c>
      <c r="AC68" s="145">
        <v>4</v>
      </c>
      <c r="AZ68" s="145">
        <v>3</v>
      </c>
      <c r="BA68" s="145">
        <f t="shared" si="7"/>
        <v>0</v>
      </c>
      <c r="BB68" s="145">
        <f t="shared" si="8"/>
        <v>0</v>
      </c>
      <c r="BC68" s="145">
        <f t="shared" si="9"/>
        <v>0</v>
      </c>
      <c r="BD68" s="145">
        <f t="shared" si="10"/>
        <v>0</v>
      </c>
      <c r="BE68" s="145">
        <f t="shared" si="11"/>
        <v>0</v>
      </c>
      <c r="CA68" s="174">
        <v>9</v>
      </c>
      <c r="CB68" s="174">
        <v>13</v>
      </c>
      <c r="CZ68" s="145">
        <v>0</v>
      </c>
    </row>
    <row r="69" spans="1:104" ht="12.75">
      <c r="A69" s="168">
        <v>48</v>
      </c>
      <c r="B69" s="169" t="s">
        <v>194</v>
      </c>
      <c r="C69" s="170" t="s">
        <v>195</v>
      </c>
      <c r="D69" s="171" t="s">
        <v>61</v>
      </c>
      <c r="E69" s="172">
        <v>97.888</v>
      </c>
      <c r="F69" s="198">
        <v>0</v>
      </c>
      <c r="G69" s="173">
        <f t="shared" si="6"/>
        <v>0</v>
      </c>
      <c r="O69" s="167">
        <v>2</v>
      </c>
      <c r="AA69" s="145">
        <v>9</v>
      </c>
      <c r="AB69" s="145">
        <v>16</v>
      </c>
      <c r="AC69" s="145">
        <v>4</v>
      </c>
      <c r="AZ69" s="145">
        <v>4</v>
      </c>
      <c r="BA69" s="145">
        <f t="shared" si="7"/>
        <v>0</v>
      </c>
      <c r="BB69" s="145">
        <f t="shared" si="8"/>
        <v>0</v>
      </c>
      <c r="BC69" s="145">
        <f t="shared" si="9"/>
        <v>0</v>
      </c>
      <c r="BD69" s="145">
        <f t="shared" si="10"/>
        <v>0</v>
      </c>
      <c r="BE69" s="145">
        <f t="shared" si="11"/>
        <v>0</v>
      </c>
      <c r="CA69" s="174">
        <v>9</v>
      </c>
      <c r="CB69" s="174">
        <v>16</v>
      </c>
      <c r="CZ69" s="145">
        <v>0</v>
      </c>
    </row>
    <row r="70" spans="1:104" ht="12.75">
      <c r="A70" s="168">
        <v>49</v>
      </c>
      <c r="B70" s="169" t="s">
        <v>196</v>
      </c>
      <c r="C70" s="170" t="s">
        <v>197</v>
      </c>
      <c r="D70" s="171" t="s">
        <v>61</v>
      </c>
      <c r="E70" s="172">
        <v>328.5998</v>
      </c>
      <c r="F70" s="198">
        <v>0</v>
      </c>
      <c r="G70" s="173">
        <f t="shared" si="6"/>
        <v>0</v>
      </c>
      <c r="O70" s="167">
        <v>2</v>
      </c>
      <c r="AA70" s="145">
        <v>9</v>
      </c>
      <c r="AB70" s="145">
        <v>17</v>
      </c>
      <c r="AC70" s="145">
        <v>4</v>
      </c>
      <c r="AZ70" s="145">
        <v>4</v>
      </c>
      <c r="BA70" s="145">
        <f t="shared" si="7"/>
        <v>0</v>
      </c>
      <c r="BB70" s="145">
        <f t="shared" si="8"/>
        <v>0</v>
      </c>
      <c r="BC70" s="145">
        <f t="shared" si="9"/>
        <v>0</v>
      </c>
      <c r="BD70" s="145">
        <f t="shared" si="10"/>
        <v>0</v>
      </c>
      <c r="BE70" s="145">
        <f t="shared" si="11"/>
        <v>0</v>
      </c>
      <c r="CA70" s="174">
        <v>9</v>
      </c>
      <c r="CB70" s="174">
        <v>17</v>
      </c>
      <c r="CZ70" s="145">
        <v>0</v>
      </c>
    </row>
    <row r="71" spans="1:104" ht="12.75">
      <c r="A71" s="168">
        <v>50</v>
      </c>
      <c r="B71" s="169" t="s">
        <v>198</v>
      </c>
      <c r="C71" s="170" t="s">
        <v>199</v>
      </c>
      <c r="D71" s="171" t="s">
        <v>61</v>
      </c>
      <c r="E71" s="172">
        <v>328.5998</v>
      </c>
      <c r="F71" s="198">
        <v>0</v>
      </c>
      <c r="G71" s="173">
        <f t="shared" si="6"/>
        <v>0</v>
      </c>
      <c r="O71" s="167">
        <v>2</v>
      </c>
      <c r="AA71" s="145">
        <v>9</v>
      </c>
      <c r="AB71" s="145">
        <v>17</v>
      </c>
      <c r="AC71" s="145">
        <v>4</v>
      </c>
      <c r="AZ71" s="145">
        <v>4</v>
      </c>
      <c r="BA71" s="145">
        <f t="shared" si="7"/>
        <v>0</v>
      </c>
      <c r="BB71" s="145">
        <f t="shared" si="8"/>
        <v>0</v>
      </c>
      <c r="BC71" s="145">
        <f t="shared" si="9"/>
        <v>0</v>
      </c>
      <c r="BD71" s="145">
        <f t="shared" si="10"/>
        <v>0</v>
      </c>
      <c r="BE71" s="145">
        <f t="shared" si="11"/>
        <v>0</v>
      </c>
      <c r="CA71" s="174">
        <v>9</v>
      </c>
      <c r="CB71" s="174">
        <v>17</v>
      </c>
      <c r="CZ71" s="145">
        <v>0</v>
      </c>
    </row>
    <row r="72" spans="1:104" ht="12.75">
      <c r="A72" s="168">
        <v>51</v>
      </c>
      <c r="B72" s="169" t="s">
        <v>200</v>
      </c>
      <c r="C72" s="170" t="s">
        <v>201</v>
      </c>
      <c r="D72" s="171" t="s">
        <v>61</v>
      </c>
      <c r="E72" s="172">
        <v>802.567784</v>
      </c>
      <c r="F72" s="198">
        <v>0</v>
      </c>
      <c r="G72" s="173">
        <f t="shared" si="6"/>
        <v>0</v>
      </c>
      <c r="O72" s="167">
        <v>2</v>
      </c>
      <c r="AA72" s="145">
        <v>9</v>
      </c>
      <c r="AB72" s="145">
        <v>18</v>
      </c>
      <c r="AC72" s="145">
        <v>4</v>
      </c>
      <c r="AZ72" s="145">
        <v>4</v>
      </c>
      <c r="BA72" s="145">
        <f t="shared" si="7"/>
        <v>0</v>
      </c>
      <c r="BB72" s="145">
        <f t="shared" si="8"/>
        <v>0</v>
      </c>
      <c r="BC72" s="145">
        <f t="shared" si="9"/>
        <v>0</v>
      </c>
      <c r="BD72" s="145">
        <f t="shared" si="10"/>
        <v>0</v>
      </c>
      <c r="BE72" s="145">
        <f t="shared" si="11"/>
        <v>0</v>
      </c>
      <c r="CA72" s="174">
        <v>9</v>
      </c>
      <c r="CB72" s="174">
        <v>18</v>
      </c>
      <c r="CZ72" s="145">
        <v>0</v>
      </c>
    </row>
    <row r="73" spans="1:104" ht="22.5">
      <c r="A73" s="168">
        <v>52</v>
      </c>
      <c r="B73" s="169" t="s">
        <v>202</v>
      </c>
      <c r="C73" s="170" t="s">
        <v>203</v>
      </c>
      <c r="D73" s="171" t="s">
        <v>204</v>
      </c>
      <c r="E73" s="172">
        <v>12</v>
      </c>
      <c r="F73" s="198">
        <v>0</v>
      </c>
      <c r="G73" s="173">
        <f t="shared" si="6"/>
        <v>0</v>
      </c>
      <c r="O73" s="167">
        <v>2</v>
      </c>
      <c r="AA73" s="145">
        <v>10</v>
      </c>
      <c r="AB73" s="145">
        <v>0</v>
      </c>
      <c r="AC73" s="145">
        <v>8</v>
      </c>
      <c r="AZ73" s="145">
        <v>5</v>
      </c>
      <c r="BA73" s="145">
        <f t="shared" si="7"/>
        <v>0</v>
      </c>
      <c r="BB73" s="145">
        <f t="shared" si="8"/>
        <v>0</v>
      </c>
      <c r="BC73" s="145">
        <f t="shared" si="9"/>
        <v>0</v>
      </c>
      <c r="BD73" s="145">
        <f t="shared" si="10"/>
        <v>0</v>
      </c>
      <c r="BE73" s="145">
        <f t="shared" si="11"/>
        <v>0</v>
      </c>
      <c r="CA73" s="174">
        <v>10</v>
      </c>
      <c r="CB73" s="174">
        <v>0</v>
      </c>
      <c r="CZ73" s="145">
        <v>0</v>
      </c>
    </row>
    <row r="74" spans="1:104" ht="22.5">
      <c r="A74" s="168">
        <v>53</v>
      </c>
      <c r="B74" s="169" t="s">
        <v>205</v>
      </c>
      <c r="C74" s="170" t="s">
        <v>206</v>
      </c>
      <c r="D74" s="171" t="s">
        <v>204</v>
      </c>
      <c r="E74" s="172">
        <v>18</v>
      </c>
      <c r="F74" s="198">
        <v>0</v>
      </c>
      <c r="G74" s="173">
        <f t="shared" si="6"/>
        <v>0</v>
      </c>
      <c r="O74" s="167">
        <v>2</v>
      </c>
      <c r="AA74" s="145">
        <v>10</v>
      </c>
      <c r="AB74" s="145">
        <v>0</v>
      </c>
      <c r="AC74" s="145">
        <v>8</v>
      </c>
      <c r="AZ74" s="145">
        <v>5</v>
      </c>
      <c r="BA74" s="145">
        <f t="shared" si="7"/>
        <v>0</v>
      </c>
      <c r="BB74" s="145">
        <f t="shared" si="8"/>
        <v>0</v>
      </c>
      <c r="BC74" s="145">
        <f t="shared" si="9"/>
        <v>0</v>
      </c>
      <c r="BD74" s="145">
        <f t="shared" si="10"/>
        <v>0</v>
      </c>
      <c r="BE74" s="145">
        <f t="shared" si="11"/>
        <v>0</v>
      </c>
      <c r="CA74" s="174">
        <v>10</v>
      </c>
      <c r="CB74" s="174">
        <v>0</v>
      </c>
      <c r="CZ74" s="145">
        <v>0</v>
      </c>
    </row>
    <row r="75" spans="1:104" ht="12.75">
      <c r="A75" s="168">
        <v>54</v>
      </c>
      <c r="B75" s="169" t="s">
        <v>207</v>
      </c>
      <c r="C75" s="170" t="s">
        <v>208</v>
      </c>
      <c r="D75" s="171" t="s">
        <v>204</v>
      </c>
      <c r="E75" s="172">
        <v>8</v>
      </c>
      <c r="F75" s="198">
        <v>0</v>
      </c>
      <c r="G75" s="173">
        <f t="shared" si="6"/>
        <v>0</v>
      </c>
      <c r="O75" s="167">
        <v>2</v>
      </c>
      <c r="AA75" s="145">
        <v>10</v>
      </c>
      <c r="AB75" s="145">
        <v>0</v>
      </c>
      <c r="AC75" s="145">
        <v>8</v>
      </c>
      <c r="AZ75" s="145">
        <v>5</v>
      </c>
      <c r="BA75" s="145">
        <f t="shared" si="7"/>
        <v>0</v>
      </c>
      <c r="BB75" s="145">
        <f t="shared" si="8"/>
        <v>0</v>
      </c>
      <c r="BC75" s="145">
        <f t="shared" si="9"/>
        <v>0</v>
      </c>
      <c r="BD75" s="145">
        <f t="shared" si="10"/>
        <v>0</v>
      </c>
      <c r="BE75" s="145">
        <f t="shared" si="11"/>
        <v>0</v>
      </c>
      <c r="CA75" s="174">
        <v>10</v>
      </c>
      <c r="CB75" s="174">
        <v>0</v>
      </c>
      <c r="CZ75" s="145">
        <v>0</v>
      </c>
    </row>
    <row r="76" spans="1:104" ht="12.75">
      <c r="A76" s="168">
        <v>55</v>
      </c>
      <c r="B76" s="169" t="s">
        <v>209</v>
      </c>
      <c r="C76" s="170" t="s">
        <v>210</v>
      </c>
      <c r="D76" s="171" t="s">
        <v>204</v>
      </c>
      <c r="E76" s="172">
        <v>24</v>
      </c>
      <c r="F76" s="198">
        <v>0</v>
      </c>
      <c r="G76" s="173">
        <f t="shared" si="6"/>
        <v>0</v>
      </c>
      <c r="O76" s="167">
        <v>2</v>
      </c>
      <c r="AA76" s="145">
        <v>10</v>
      </c>
      <c r="AB76" s="145">
        <v>0</v>
      </c>
      <c r="AC76" s="145">
        <v>8</v>
      </c>
      <c r="AZ76" s="145">
        <v>5</v>
      </c>
      <c r="BA76" s="145">
        <f t="shared" si="7"/>
        <v>0</v>
      </c>
      <c r="BB76" s="145">
        <f t="shared" si="8"/>
        <v>0</v>
      </c>
      <c r="BC76" s="145">
        <f t="shared" si="9"/>
        <v>0</v>
      </c>
      <c r="BD76" s="145">
        <f t="shared" si="10"/>
        <v>0</v>
      </c>
      <c r="BE76" s="145">
        <f t="shared" si="11"/>
        <v>0</v>
      </c>
      <c r="CA76" s="174">
        <v>10</v>
      </c>
      <c r="CB76" s="174">
        <v>0</v>
      </c>
      <c r="CZ76" s="145">
        <v>0</v>
      </c>
    </row>
    <row r="77" spans="1:57" ht="12.75">
      <c r="A77" s="178"/>
      <c r="B77" s="179" t="s">
        <v>73</v>
      </c>
      <c r="C77" s="180" t="str">
        <f>CONCATENATE(B7," ",C7)</f>
        <v>M21 Elektromontáže</v>
      </c>
      <c r="D77" s="181"/>
      <c r="E77" s="182"/>
      <c r="F77" s="199"/>
      <c r="G77" s="184">
        <f>SUM(G7:G76)</f>
        <v>0</v>
      </c>
      <c r="O77" s="167">
        <v>4</v>
      </c>
      <c r="BA77" s="185">
        <f>SUM(BA7:BA76)</f>
        <v>0</v>
      </c>
      <c r="BB77" s="185">
        <f>SUM(BB7:BB76)</f>
        <v>0</v>
      </c>
      <c r="BC77" s="185">
        <f>SUM(BC7:BC76)</f>
        <v>0</v>
      </c>
      <c r="BD77" s="185">
        <f>SUM(BD7:BD76)</f>
        <v>0</v>
      </c>
      <c r="BE77" s="185">
        <f>SUM(BE7:BE76)</f>
        <v>0</v>
      </c>
    </row>
    <row r="78" spans="1:15" ht="12.75">
      <c r="A78" s="160" t="s">
        <v>72</v>
      </c>
      <c r="B78" s="161" t="s">
        <v>211</v>
      </c>
      <c r="C78" s="162" t="s">
        <v>212</v>
      </c>
      <c r="D78" s="163"/>
      <c r="E78" s="164"/>
      <c r="F78" s="200"/>
      <c r="G78" s="165"/>
      <c r="H78" s="166"/>
      <c r="I78" s="166"/>
      <c r="O78" s="167">
        <v>1</v>
      </c>
    </row>
    <row r="79" spans="1:104" ht="22.5">
      <c r="A79" s="168">
        <v>56</v>
      </c>
      <c r="B79" s="169" t="s">
        <v>213</v>
      </c>
      <c r="C79" s="170" t="s">
        <v>214</v>
      </c>
      <c r="D79" s="171" t="s">
        <v>114</v>
      </c>
      <c r="E79" s="172">
        <v>105</v>
      </c>
      <c r="F79" s="198">
        <v>0</v>
      </c>
      <c r="G79" s="173">
        <f aca="true" t="shared" si="12" ref="G79:G107">E79*F79</f>
        <v>0</v>
      </c>
      <c r="O79" s="167">
        <v>2</v>
      </c>
      <c r="AA79" s="145">
        <v>1</v>
      </c>
      <c r="AB79" s="145">
        <v>9</v>
      </c>
      <c r="AC79" s="145">
        <v>9</v>
      </c>
      <c r="AZ79" s="145">
        <v>4</v>
      </c>
      <c r="BA79" s="145">
        <f aca="true" t="shared" si="13" ref="BA79:BA107">IF(AZ79=1,G79,0)</f>
        <v>0</v>
      </c>
      <c r="BB79" s="145">
        <f aca="true" t="shared" si="14" ref="BB79:BB107">IF(AZ79=2,G79,0)</f>
        <v>0</v>
      </c>
      <c r="BC79" s="145">
        <f aca="true" t="shared" si="15" ref="BC79:BC107">IF(AZ79=3,G79,0)</f>
        <v>0</v>
      </c>
      <c r="BD79" s="145">
        <f aca="true" t="shared" si="16" ref="BD79:BD107">IF(AZ79=4,G79,0)</f>
        <v>0</v>
      </c>
      <c r="BE79" s="145">
        <f aca="true" t="shared" si="17" ref="BE79:BE107">IF(AZ79=5,G79,0)</f>
        <v>0</v>
      </c>
      <c r="CA79" s="174">
        <v>1</v>
      </c>
      <c r="CB79" s="174">
        <v>9</v>
      </c>
      <c r="CZ79" s="145">
        <v>3.99999999999845E-05</v>
      </c>
    </row>
    <row r="80" spans="1:104" ht="22.5">
      <c r="A80" s="168">
        <v>57</v>
      </c>
      <c r="B80" s="169" t="s">
        <v>215</v>
      </c>
      <c r="C80" s="170" t="s">
        <v>216</v>
      </c>
      <c r="D80" s="171" t="s">
        <v>114</v>
      </c>
      <c r="E80" s="172">
        <v>370</v>
      </c>
      <c r="F80" s="198">
        <v>0</v>
      </c>
      <c r="G80" s="173">
        <f t="shared" si="12"/>
        <v>0</v>
      </c>
      <c r="O80" s="167">
        <v>2</v>
      </c>
      <c r="AA80" s="145">
        <v>1</v>
      </c>
      <c r="AB80" s="145">
        <v>9</v>
      </c>
      <c r="AC80" s="145">
        <v>9</v>
      </c>
      <c r="AZ80" s="145">
        <v>4</v>
      </c>
      <c r="BA80" s="145">
        <f t="shared" si="13"/>
        <v>0</v>
      </c>
      <c r="BB80" s="145">
        <f t="shared" si="14"/>
        <v>0</v>
      </c>
      <c r="BC80" s="145">
        <f t="shared" si="15"/>
        <v>0</v>
      </c>
      <c r="BD80" s="145">
        <f t="shared" si="16"/>
        <v>0</v>
      </c>
      <c r="BE80" s="145">
        <f t="shared" si="17"/>
        <v>0</v>
      </c>
      <c r="CA80" s="174">
        <v>1</v>
      </c>
      <c r="CB80" s="174">
        <v>9</v>
      </c>
      <c r="CZ80" s="145">
        <v>6.00000000000045E-05</v>
      </c>
    </row>
    <row r="81" spans="1:104" ht="22.5">
      <c r="A81" s="168">
        <v>58</v>
      </c>
      <c r="B81" s="169" t="s">
        <v>83</v>
      </c>
      <c r="C81" s="170" t="s">
        <v>84</v>
      </c>
      <c r="D81" s="171" t="s">
        <v>85</v>
      </c>
      <c r="E81" s="172">
        <v>15</v>
      </c>
      <c r="F81" s="198">
        <v>0</v>
      </c>
      <c r="G81" s="173">
        <f t="shared" si="12"/>
        <v>0</v>
      </c>
      <c r="O81" s="167">
        <v>2</v>
      </c>
      <c r="AA81" s="145">
        <v>1</v>
      </c>
      <c r="AB81" s="145">
        <v>9</v>
      </c>
      <c r="AC81" s="145">
        <v>9</v>
      </c>
      <c r="AZ81" s="145">
        <v>4</v>
      </c>
      <c r="BA81" s="145">
        <f t="shared" si="13"/>
        <v>0</v>
      </c>
      <c r="BB81" s="145">
        <f t="shared" si="14"/>
        <v>0</v>
      </c>
      <c r="BC81" s="145">
        <f t="shared" si="15"/>
        <v>0</v>
      </c>
      <c r="BD81" s="145">
        <f t="shared" si="16"/>
        <v>0</v>
      </c>
      <c r="BE81" s="145">
        <f t="shared" si="17"/>
        <v>0</v>
      </c>
      <c r="CA81" s="174">
        <v>1</v>
      </c>
      <c r="CB81" s="174">
        <v>9</v>
      </c>
      <c r="CZ81" s="145">
        <v>1.99999999999922E-05</v>
      </c>
    </row>
    <row r="82" spans="1:104" ht="22.5">
      <c r="A82" s="168">
        <v>59</v>
      </c>
      <c r="B82" s="169" t="s">
        <v>217</v>
      </c>
      <c r="C82" s="170" t="s">
        <v>218</v>
      </c>
      <c r="D82" s="171" t="s">
        <v>85</v>
      </c>
      <c r="E82" s="172">
        <v>14</v>
      </c>
      <c r="F82" s="198">
        <v>0</v>
      </c>
      <c r="G82" s="173">
        <f t="shared" si="12"/>
        <v>0</v>
      </c>
      <c r="O82" s="167">
        <v>2</v>
      </c>
      <c r="AA82" s="145">
        <v>1</v>
      </c>
      <c r="AB82" s="145">
        <v>9</v>
      </c>
      <c r="AC82" s="145">
        <v>9</v>
      </c>
      <c r="AZ82" s="145">
        <v>4</v>
      </c>
      <c r="BA82" s="145">
        <f t="shared" si="13"/>
        <v>0</v>
      </c>
      <c r="BB82" s="145">
        <f t="shared" si="14"/>
        <v>0</v>
      </c>
      <c r="BC82" s="145">
        <f t="shared" si="15"/>
        <v>0</v>
      </c>
      <c r="BD82" s="145">
        <f t="shared" si="16"/>
        <v>0</v>
      </c>
      <c r="BE82" s="145">
        <f t="shared" si="17"/>
        <v>0</v>
      </c>
      <c r="CA82" s="174">
        <v>1</v>
      </c>
      <c r="CB82" s="174">
        <v>9</v>
      </c>
      <c r="CZ82" s="145">
        <v>3.99999999999845E-05</v>
      </c>
    </row>
    <row r="83" spans="1:104" ht="22.5">
      <c r="A83" s="168">
        <v>60</v>
      </c>
      <c r="B83" s="169" t="s">
        <v>86</v>
      </c>
      <c r="C83" s="170" t="s">
        <v>87</v>
      </c>
      <c r="D83" s="171" t="s">
        <v>85</v>
      </c>
      <c r="E83" s="172">
        <v>3</v>
      </c>
      <c r="F83" s="198">
        <v>0</v>
      </c>
      <c r="G83" s="173">
        <f t="shared" si="12"/>
        <v>0</v>
      </c>
      <c r="O83" s="167">
        <v>2</v>
      </c>
      <c r="AA83" s="145">
        <v>1</v>
      </c>
      <c r="AB83" s="145">
        <v>9</v>
      </c>
      <c r="AC83" s="145">
        <v>9</v>
      </c>
      <c r="AZ83" s="145">
        <v>4</v>
      </c>
      <c r="BA83" s="145">
        <f t="shared" si="13"/>
        <v>0</v>
      </c>
      <c r="BB83" s="145">
        <f t="shared" si="14"/>
        <v>0</v>
      </c>
      <c r="BC83" s="145">
        <f t="shared" si="15"/>
        <v>0</v>
      </c>
      <c r="BD83" s="145">
        <f t="shared" si="16"/>
        <v>0</v>
      </c>
      <c r="BE83" s="145">
        <f t="shared" si="17"/>
        <v>0</v>
      </c>
      <c r="CA83" s="174">
        <v>1</v>
      </c>
      <c r="CB83" s="174">
        <v>9</v>
      </c>
      <c r="CZ83" s="145">
        <v>0.000129999999999963</v>
      </c>
    </row>
    <row r="84" spans="1:104" ht="12.75">
      <c r="A84" s="168">
        <v>61</v>
      </c>
      <c r="B84" s="169" t="s">
        <v>219</v>
      </c>
      <c r="C84" s="170" t="s">
        <v>220</v>
      </c>
      <c r="D84" s="171" t="s">
        <v>85</v>
      </c>
      <c r="E84" s="172">
        <v>3</v>
      </c>
      <c r="F84" s="198">
        <v>0</v>
      </c>
      <c r="G84" s="173">
        <f t="shared" si="12"/>
        <v>0</v>
      </c>
      <c r="O84" s="167">
        <v>2</v>
      </c>
      <c r="AA84" s="145">
        <v>1</v>
      </c>
      <c r="AB84" s="145">
        <v>9</v>
      </c>
      <c r="AC84" s="145">
        <v>9</v>
      </c>
      <c r="AZ84" s="145">
        <v>4</v>
      </c>
      <c r="BA84" s="145">
        <f t="shared" si="13"/>
        <v>0</v>
      </c>
      <c r="BB84" s="145">
        <f t="shared" si="14"/>
        <v>0</v>
      </c>
      <c r="BC84" s="145">
        <f t="shared" si="15"/>
        <v>0</v>
      </c>
      <c r="BD84" s="145">
        <f t="shared" si="16"/>
        <v>0</v>
      </c>
      <c r="BE84" s="145">
        <f t="shared" si="17"/>
        <v>0</v>
      </c>
      <c r="CA84" s="174">
        <v>1</v>
      </c>
      <c r="CB84" s="174">
        <v>9</v>
      </c>
      <c r="CZ84" s="145">
        <v>0</v>
      </c>
    </row>
    <row r="85" spans="1:104" ht="12.75">
      <c r="A85" s="168">
        <v>62</v>
      </c>
      <c r="B85" s="169" t="s">
        <v>221</v>
      </c>
      <c r="C85" s="170" t="s">
        <v>222</v>
      </c>
      <c r="D85" s="171" t="s">
        <v>85</v>
      </c>
      <c r="E85" s="172">
        <v>3</v>
      </c>
      <c r="F85" s="198">
        <v>0</v>
      </c>
      <c r="G85" s="173">
        <f t="shared" si="12"/>
        <v>0</v>
      </c>
      <c r="O85" s="167">
        <v>2</v>
      </c>
      <c r="AA85" s="145">
        <v>1</v>
      </c>
      <c r="AB85" s="145">
        <v>9</v>
      </c>
      <c r="AC85" s="145">
        <v>9</v>
      </c>
      <c r="AZ85" s="145">
        <v>4</v>
      </c>
      <c r="BA85" s="145">
        <f t="shared" si="13"/>
        <v>0</v>
      </c>
      <c r="BB85" s="145">
        <f t="shared" si="14"/>
        <v>0</v>
      </c>
      <c r="BC85" s="145">
        <f t="shared" si="15"/>
        <v>0</v>
      </c>
      <c r="BD85" s="145">
        <f t="shared" si="16"/>
        <v>0</v>
      </c>
      <c r="BE85" s="145">
        <f t="shared" si="17"/>
        <v>0</v>
      </c>
      <c r="CA85" s="174">
        <v>1</v>
      </c>
      <c r="CB85" s="174">
        <v>9</v>
      </c>
      <c r="CZ85" s="145">
        <v>0</v>
      </c>
    </row>
    <row r="86" spans="1:104" ht="12.75">
      <c r="A86" s="168">
        <v>63</v>
      </c>
      <c r="B86" s="169" t="s">
        <v>223</v>
      </c>
      <c r="C86" s="170" t="s">
        <v>224</v>
      </c>
      <c r="D86" s="171" t="s">
        <v>114</v>
      </c>
      <c r="E86" s="172">
        <v>12</v>
      </c>
      <c r="F86" s="198">
        <v>0</v>
      </c>
      <c r="G86" s="173">
        <f t="shared" si="12"/>
        <v>0</v>
      </c>
      <c r="O86" s="167">
        <v>2</v>
      </c>
      <c r="AA86" s="145">
        <v>1</v>
      </c>
      <c r="AB86" s="145">
        <v>9</v>
      </c>
      <c r="AC86" s="145">
        <v>9</v>
      </c>
      <c r="AZ86" s="145">
        <v>4</v>
      </c>
      <c r="BA86" s="145">
        <f t="shared" si="13"/>
        <v>0</v>
      </c>
      <c r="BB86" s="145">
        <f t="shared" si="14"/>
        <v>0</v>
      </c>
      <c r="BC86" s="145">
        <f t="shared" si="15"/>
        <v>0</v>
      </c>
      <c r="BD86" s="145">
        <f t="shared" si="16"/>
        <v>0</v>
      </c>
      <c r="BE86" s="145">
        <f t="shared" si="17"/>
        <v>0</v>
      </c>
      <c r="CA86" s="174">
        <v>1</v>
      </c>
      <c r="CB86" s="174">
        <v>9</v>
      </c>
      <c r="CZ86" s="145">
        <v>0</v>
      </c>
    </row>
    <row r="87" spans="1:104" ht="12.75">
      <c r="A87" s="168">
        <v>64</v>
      </c>
      <c r="B87" s="169" t="s">
        <v>225</v>
      </c>
      <c r="C87" s="170" t="s">
        <v>226</v>
      </c>
      <c r="D87" s="171" t="s">
        <v>85</v>
      </c>
      <c r="E87" s="172">
        <v>2</v>
      </c>
      <c r="F87" s="198">
        <v>0</v>
      </c>
      <c r="G87" s="173">
        <f t="shared" si="12"/>
        <v>0</v>
      </c>
      <c r="O87" s="167">
        <v>2</v>
      </c>
      <c r="AA87" s="145">
        <v>1</v>
      </c>
      <c r="AB87" s="145">
        <v>9</v>
      </c>
      <c r="AC87" s="145">
        <v>9</v>
      </c>
      <c r="AZ87" s="145">
        <v>4</v>
      </c>
      <c r="BA87" s="145">
        <f t="shared" si="13"/>
        <v>0</v>
      </c>
      <c r="BB87" s="145">
        <f t="shared" si="14"/>
        <v>0</v>
      </c>
      <c r="BC87" s="145">
        <f t="shared" si="15"/>
        <v>0</v>
      </c>
      <c r="BD87" s="145">
        <f t="shared" si="16"/>
        <v>0</v>
      </c>
      <c r="BE87" s="145">
        <f t="shared" si="17"/>
        <v>0</v>
      </c>
      <c r="CA87" s="174">
        <v>1</v>
      </c>
      <c r="CB87" s="174">
        <v>9</v>
      </c>
      <c r="CZ87" s="145">
        <v>0</v>
      </c>
    </row>
    <row r="88" spans="1:104" ht="12.75">
      <c r="A88" s="168">
        <v>65</v>
      </c>
      <c r="B88" s="169" t="s">
        <v>227</v>
      </c>
      <c r="C88" s="170" t="s">
        <v>228</v>
      </c>
      <c r="D88" s="171" t="s">
        <v>114</v>
      </c>
      <c r="E88" s="172">
        <v>393</v>
      </c>
      <c r="F88" s="198">
        <v>0</v>
      </c>
      <c r="G88" s="173">
        <f t="shared" si="12"/>
        <v>0</v>
      </c>
      <c r="O88" s="167">
        <v>2</v>
      </c>
      <c r="AA88" s="145">
        <v>1</v>
      </c>
      <c r="AB88" s="145">
        <v>9</v>
      </c>
      <c r="AC88" s="145">
        <v>9</v>
      </c>
      <c r="AZ88" s="145">
        <v>4</v>
      </c>
      <c r="BA88" s="145">
        <f t="shared" si="13"/>
        <v>0</v>
      </c>
      <c r="BB88" s="145">
        <f t="shared" si="14"/>
        <v>0</v>
      </c>
      <c r="BC88" s="145">
        <f t="shared" si="15"/>
        <v>0</v>
      </c>
      <c r="BD88" s="145">
        <f t="shared" si="16"/>
        <v>0</v>
      </c>
      <c r="BE88" s="145">
        <f t="shared" si="17"/>
        <v>0</v>
      </c>
      <c r="CA88" s="174">
        <v>1</v>
      </c>
      <c r="CB88" s="174">
        <v>9</v>
      </c>
      <c r="CZ88" s="145">
        <v>0</v>
      </c>
    </row>
    <row r="89" spans="1:104" ht="12.75">
      <c r="A89" s="168">
        <v>66</v>
      </c>
      <c r="B89" s="169" t="s">
        <v>229</v>
      </c>
      <c r="C89" s="170" t="s">
        <v>230</v>
      </c>
      <c r="D89" s="171" t="s">
        <v>114</v>
      </c>
      <c r="E89" s="172">
        <v>130</v>
      </c>
      <c r="F89" s="198">
        <v>0</v>
      </c>
      <c r="G89" s="173">
        <f t="shared" si="12"/>
        <v>0</v>
      </c>
      <c r="O89" s="167">
        <v>2</v>
      </c>
      <c r="AA89" s="145">
        <v>12</v>
      </c>
      <c r="AB89" s="145">
        <v>0</v>
      </c>
      <c r="AC89" s="145">
        <v>72</v>
      </c>
      <c r="AZ89" s="145">
        <v>4</v>
      </c>
      <c r="BA89" s="145">
        <f t="shared" si="13"/>
        <v>0</v>
      </c>
      <c r="BB89" s="145">
        <f t="shared" si="14"/>
        <v>0</v>
      </c>
      <c r="BC89" s="145">
        <f t="shared" si="15"/>
        <v>0</v>
      </c>
      <c r="BD89" s="145">
        <f t="shared" si="16"/>
        <v>0</v>
      </c>
      <c r="BE89" s="145">
        <f t="shared" si="17"/>
        <v>0</v>
      </c>
      <c r="CA89" s="174">
        <v>12</v>
      </c>
      <c r="CB89" s="174">
        <v>0</v>
      </c>
      <c r="CZ89" s="145">
        <v>0</v>
      </c>
    </row>
    <row r="90" spans="1:104" ht="12.75">
      <c r="A90" s="168">
        <v>67</v>
      </c>
      <c r="B90" s="169" t="s">
        <v>231</v>
      </c>
      <c r="C90" s="170" t="s">
        <v>232</v>
      </c>
      <c r="D90" s="171" t="s">
        <v>129</v>
      </c>
      <c r="E90" s="172">
        <v>3</v>
      </c>
      <c r="F90" s="198">
        <v>0</v>
      </c>
      <c r="G90" s="173">
        <f t="shared" si="12"/>
        <v>0</v>
      </c>
      <c r="O90" s="167">
        <v>2</v>
      </c>
      <c r="AA90" s="145">
        <v>12</v>
      </c>
      <c r="AB90" s="145">
        <v>0</v>
      </c>
      <c r="AC90" s="145">
        <v>74</v>
      </c>
      <c r="AZ90" s="145">
        <v>4</v>
      </c>
      <c r="BA90" s="145">
        <f t="shared" si="13"/>
        <v>0</v>
      </c>
      <c r="BB90" s="145">
        <f t="shared" si="14"/>
        <v>0</v>
      </c>
      <c r="BC90" s="145">
        <f t="shared" si="15"/>
        <v>0</v>
      </c>
      <c r="BD90" s="145">
        <f t="shared" si="16"/>
        <v>0</v>
      </c>
      <c r="BE90" s="145">
        <f t="shared" si="17"/>
        <v>0</v>
      </c>
      <c r="CA90" s="174">
        <v>12</v>
      </c>
      <c r="CB90" s="174">
        <v>0</v>
      </c>
      <c r="CZ90" s="145">
        <v>0</v>
      </c>
    </row>
    <row r="91" spans="1:104" ht="12.75">
      <c r="A91" s="168">
        <v>68</v>
      </c>
      <c r="B91" s="169" t="s">
        <v>233</v>
      </c>
      <c r="C91" s="170" t="s">
        <v>234</v>
      </c>
      <c r="D91" s="171" t="s">
        <v>129</v>
      </c>
      <c r="E91" s="172">
        <v>3</v>
      </c>
      <c r="F91" s="198">
        <v>0</v>
      </c>
      <c r="G91" s="173">
        <f t="shared" si="12"/>
        <v>0</v>
      </c>
      <c r="O91" s="167">
        <v>2</v>
      </c>
      <c r="AA91" s="145">
        <v>12</v>
      </c>
      <c r="AB91" s="145">
        <v>0</v>
      </c>
      <c r="AC91" s="145">
        <v>75</v>
      </c>
      <c r="AZ91" s="145">
        <v>4</v>
      </c>
      <c r="BA91" s="145">
        <f t="shared" si="13"/>
        <v>0</v>
      </c>
      <c r="BB91" s="145">
        <f t="shared" si="14"/>
        <v>0</v>
      </c>
      <c r="BC91" s="145">
        <f t="shared" si="15"/>
        <v>0</v>
      </c>
      <c r="BD91" s="145">
        <f t="shared" si="16"/>
        <v>0</v>
      </c>
      <c r="BE91" s="145">
        <f t="shared" si="17"/>
        <v>0</v>
      </c>
      <c r="CA91" s="174">
        <v>12</v>
      </c>
      <c r="CB91" s="174">
        <v>0</v>
      </c>
      <c r="CZ91" s="145">
        <v>0</v>
      </c>
    </row>
    <row r="92" spans="1:104" ht="22.5">
      <c r="A92" s="168">
        <v>69</v>
      </c>
      <c r="B92" s="169" t="s">
        <v>235</v>
      </c>
      <c r="C92" s="170" t="s">
        <v>236</v>
      </c>
      <c r="D92" s="171" t="s">
        <v>129</v>
      </c>
      <c r="E92" s="172">
        <v>3</v>
      </c>
      <c r="F92" s="198">
        <v>0</v>
      </c>
      <c r="G92" s="173">
        <f t="shared" si="12"/>
        <v>0</v>
      </c>
      <c r="O92" s="167">
        <v>2</v>
      </c>
      <c r="AA92" s="145">
        <v>12</v>
      </c>
      <c r="AB92" s="145">
        <v>0</v>
      </c>
      <c r="AC92" s="145">
        <v>76</v>
      </c>
      <c r="AZ92" s="145">
        <v>4</v>
      </c>
      <c r="BA92" s="145">
        <f t="shared" si="13"/>
        <v>0</v>
      </c>
      <c r="BB92" s="145">
        <f t="shared" si="14"/>
        <v>0</v>
      </c>
      <c r="BC92" s="145">
        <f t="shared" si="15"/>
        <v>0</v>
      </c>
      <c r="BD92" s="145">
        <f t="shared" si="16"/>
        <v>0</v>
      </c>
      <c r="BE92" s="145">
        <f t="shared" si="17"/>
        <v>0</v>
      </c>
      <c r="CA92" s="174">
        <v>12</v>
      </c>
      <c r="CB92" s="174">
        <v>0</v>
      </c>
      <c r="CZ92" s="145">
        <v>0</v>
      </c>
    </row>
    <row r="93" spans="1:104" ht="12.75">
      <c r="A93" s="168">
        <v>70</v>
      </c>
      <c r="B93" s="169" t="s">
        <v>237</v>
      </c>
      <c r="C93" s="170" t="s">
        <v>238</v>
      </c>
      <c r="D93" s="171" t="s">
        <v>129</v>
      </c>
      <c r="E93" s="172">
        <v>1</v>
      </c>
      <c r="F93" s="198">
        <v>0</v>
      </c>
      <c r="G93" s="173">
        <f t="shared" si="12"/>
        <v>0</v>
      </c>
      <c r="O93" s="167">
        <v>2</v>
      </c>
      <c r="AA93" s="145">
        <v>12</v>
      </c>
      <c r="AB93" s="145">
        <v>0</v>
      </c>
      <c r="AC93" s="145">
        <v>78</v>
      </c>
      <c r="AZ93" s="145">
        <v>4</v>
      </c>
      <c r="BA93" s="145">
        <f t="shared" si="13"/>
        <v>0</v>
      </c>
      <c r="BB93" s="145">
        <f t="shared" si="14"/>
        <v>0</v>
      </c>
      <c r="BC93" s="145">
        <f t="shared" si="15"/>
        <v>0</v>
      </c>
      <c r="BD93" s="145">
        <f t="shared" si="16"/>
        <v>0</v>
      </c>
      <c r="BE93" s="145">
        <f t="shared" si="17"/>
        <v>0</v>
      </c>
      <c r="CA93" s="174">
        <v>12</v>
      </c>
      <c r="CB93" s="174">
        <v>0</v>
      </c>
      <c r="CZ93" s="145">
        <v>0</v>
      </c>
    </row>
    <row r="94" spans="1:104" ht="22.5">
      <c r="A94" s="168">
        <v>71</v>
      </c>
      <c r="B94" s="169" t="s">
        <v>239</v>
      </c>
      <c r="C94" s="170" t="s">
        <v>240</v>
      </c>
      <c r="D94" s="171" t="s">
        <v>129</v>
      </c>
      <c r="E94" s="172">
        <v>1</v>
      </c>
      <c r="F94" s="198">
        <v>0</v>
      </c>
      <c r="G94" s="173">
        <f t="shared" si="12"/>
        <v>0</v>
      </c>
      <c r="O94" s="167">
        <v>2</v>
      </c>
      <c r="AA94" s="145">
        <v>12</v>
      </c>
      <c r="AB94" s="145">
        <v>0</v>
      </c>
      <c r="AC94" s="145">
        <v>79</v>
      </c>
      <c r="AZ94" s="145">
        <v>4</v>
      </c>
      <c r="BA94" s="145">
        <f t="shared" si="13"/>
        <v>0</v>
      </c>
      <c r="BB94" s="145">
        <f t="shared" si="14"/>
        <v>0</v>
      </c>
      <c r="BC94" s="145">
        <f t="shared" si="15"/>
        <v>0</v>
      </c>
      <c r="BD94" s="145">
        <f t="shared" si="16"/>
        <v>0</v>
      </c>
      <c r="BE94" s="145">
        <f t="shared" si="17"/>
        <v>0</v>
      </c>
      <c r="CA94" s="174">
        <v>12</v>
      </c>
      <c r="CB94" s="174">
        <v>0</v>
      </c>
      <c r="CZ94" s="145">
        <v>0</v>
      </c>
    </row>
    <row r="95" spans="1:104" ht="12.75">
      <c r="A95" s="168">
        <v>72</v>
      </c>
      <c r="B95" s="169" t="s">
        <v>241</v>
      </c>
      <c r="C95" s="170" t="s">
        <v>242</v>
      </c>
      <c r="D95" s="171" t="s">
        <v>129</v>
      </c>
      <c r="E95" s="172">
        <v>1</v>
      </c>
      <c r="F95" s="198">
        <v>0</v>
      </c>
      <c r="G95" s="173">
        <f t="shared" si="12"/>
        <v>0</v>
      </c>
      <c r="O95" s="167">
        <v>2</v>
      </c>
      <c r="AA95" s="145">
        <v>12</v>
      </c>
      <c r="AB95" s="145">
        <v>0</v>
      </c>
      <c r="AC95" s="145">
        <v>80</v>
      </c>
      <c r="AZ95" s="145">
        <v>4</v>
      </c>
      <c r="BA95" s="145">
        <f t="shared" si="13"/>
        <v>0</v>
      </c>
      <c r="BB95" s="145">
        <f t="shared" si="14"/>
        <v>0</v>
      </c>
      <c r="BC95" s="145">
        <f t="shared" si="15"/>
        <v>0</v>
      </c>
      <c r="BD95" s="145">
        <f t="shared" si="16"/>
        <v>0</v>
      </c>
      <c r="BE95" s="145">
        <f t="shared" si="17"/>
        <v>0</v>
      </c>
      <c r="CA95" s="174">
        <v>12</v>
      </c>
      <c r="CB95" s="174">
        <v>0</v>
      </c>
      <c r="CZ95" s="145">
        <v>0</v>
      </c>
    </row>
    <row r="96" spans="1:104" ht="12.75">
      <c r="A96" s="168">
        <v>73</v>
      </c>
      <c r="B96" s="169" t="s">
        <v>243</v>
      </c>
      <c r="C96" s="170" t="s">
        <v>244</v>
      </c>
      <c r="D96" s="171" t="s">
        <v>114</v>
      </c>
      <c r="E96" s="172">
        <v>130</v>
      </c>
      <c r="F96" s="198">
        <v>0</v>
      </c>
      <c r="G96" s="173">
        <f t="shared" si="12"/>
        <v>0</v>
      </c>
      <c r="O96" s="167">
        <v>2</v>
      </c>
      <c r="AA96" s="145">
        <v>12</v>
      </c>
      <c r="AB96" s="145">
        <v>1</v>
      </c>
      <c r="AC96" s="145">
        <v>73</v>
      </c>
      <c r="AZ96" s="145">
        <v>3</v>
      </c>
      <c r="BA96" s="145">
        <f t="shared" si="13"/>
        <v>0</v>
      </c>
      <c r="BB96" s="145">
        <f t="shared" si="14"/>
        <v>0</v>
      </c>
      <c r="BC96" s="145">
        <f t="shared" si="15"/>
        <v>0</v>
      </c>
      <c r="BD96" s="145">
        <f t="shared" si="16"/>
        <v>0</v>
      </c>
      <c r="BE96" s="145">
        <f t="shared" si="17"/>
        <v>0</v>
      </c>
      <c r="CA96" s="174">
        <v>12</v>
      </c>
      <c r="CB96" s="174">
        <v>1</v>
      </c>
      <c r="CZ96" s="145">
        <v>0</v>
      </c>
    </row>
    <row r="97" spans="1:104" ht="12.75">
      <c r="A97" s="168">
        <v>74</v>
      </c>
      <c r="B97" s="169" t="s">
        <v>245</v>
      </c>
      <c r="C97" s="170" t="s">
        <v>246</v>
      </c>
      <c r="D97" s="171" t="s">
        <v>85</v>
      </c>
      <c r="E97" s="172">
        <v>3</v>
      </c>
      <c r="F97" s="198">
        <v>0</v>
      </c>
      <c r="G97" s="173">
        <f t="shared" si="12"/>
        <v>0</v>
      </c>
      <c r="O97" s="167">
        <v>2</v>
      </c>
      <c r="AA97" s="145">
        <v>12</v>
      </c>
      <c r="AB97" s="145">
        <v>1</v>
      </c>
      <c r="AC97" s="145">
        <v>77</v>
      </c>
      <c r="AZ97" s="145">
        <v>3</v>
      </c>
      <c r="BA97" s="145">
        <f t="shared" si="13"/>
        <v>0</v>
      </c>
      <c r="BB97" s="145">
        <f t="shared" si="14"/>
        <v>0</v>
      </c>
      <c r="BC97" s="145">
        <f t="shared" si="15"/>
        <v>0</v>
      </c>
      <c r="BD97" s="145">
        <f t="shared" si="16"/>
        <v>0</v>
      </c>
      <c r="BE97" s="145">
        <f t="shared" si="17"/>
        <v>0</v>
      </c>
      <c r="CA97" s="174">
        <v>12</v>
      </c>
      <c r="CB97" s="174">
        <v>1</v>
      </c>
      <c r="CZ97" s="145">
        <v>0</v>
      </c>
    </row>
    <row r="98" spans="1:104" ht="12.75">
      <c r="A98" s="168">
        <v>75</v>
      </c>
      <c r="B98" s="169" t="s">
        <v>247</v>
      </c>
      <c r="C98" s="170" t="s">
        <v>248</v>
      </c>
      <c r="D98" s="171" t="s">
        <v>85</v>
      </c>
      <c r="E98" s="172">
        <v>3</v>
      </c>
      <c r="F98" s="198">
        <v>0</v>
      </c>
      <c r="G98" s="173">
        <f t="shared" si="12"/>
        <v>0</v>
      </c>
      <c r="O98" s="167">
        <v>2</v>
      </c>
      <c r="AA98" s="145">
        <v>12</v>
      </c>
      <c r="AB98" s="145">
        <v>1</v>
      </c>
      <c r="AC98" s="145">
        <v>18</v>
      </c>
      <c r="AZ98" s="145">
        <v>3</v>
      </c>
      <c r="BA98" s="145">
        <f t="shared" si="13"/>
        <v>0</v>
      </c>
      <c r="BB98" s="145">
        <f t="shared" si="14"/>
        <v>0</v>
      </c>
      <c r="BC98" s="145">
        <f t="shared" si="15"/>
        <v>0</v>
      </c>
      <c r="BD98" s="145">
        <f t="shared" si="16"/>
        <v>0</v>
      </c>
      <c r="BE98" s="145">
        <f t="shared" si="17"/>
        <v>0</v>
      </c>
      <c r="CA98" s="174">
        <v>12</v>
      </c>
      <c r="CB98" s="174">
        <v>1</v>
      </c>
      <c r="CZ98" s="145">
        <v>0</v>
      </c>
    </row>
    <row r="99" spans="1:104" ht="12.75">
      <c r="A99" s="168">
        <v>76</v>
      </c>
      <c r="B99" s="169" t="s">
        <v>249</v>
      </c>
      <c r="C99" s="170" t="s">
        <v>250</v>
      </c>
      <c r="D99" s="171" t="s">
        <v>85</v>
      </c>
      <c r="E99" s="172">
        <v>3</v>
      </c>
      <c r="F99" s="198">
        <v>0</v>
      </c>
      <c r="G99" s="173">
        <f t="shared" si="12"/>
        <v>0</v>
      </c>
      <c r="O99" s="167">
        <v>2</v>
      </c>
      <c r="AA99" s="145">
        <v>12</v>
      </c>
      <c r="AB99" s="145">
        <v>1</v>
      </c>
      <c r="AC99" s="145">
        <v>63</v>
      </c>
      <c r="AZ99" s="145">
        <v>3</v>
      </c>
      <c r="BA99" s="145">
        <f t="shared" si="13"/>
        <v>0</v>
      </c>
      <c r="BB99" s="145">
        <f t="shared" si="14"/>
        <v>0</v>
      </c>
      <c r="BC99" s="145">
        <f t="shared" si="15"/>
        <v>0</v>
      </c>
      <c r="BD99" s="145">
        <f t="shared" si="16"/>
        <v>0</v>
      </c>
      <c r="BE99" s="145">
        <f t="shared" si="17"/>
        <v>0</v>
      </c>
      <c r="CA99" s="174">
        <v>12</v>
      </c>
      <c r="CB99" s="174">
        <v>1</v>
      </c>
      <c r="CZ99" s="145">
        <v>0</v>
      </c>
    </row>
    <row r="100" spans="1:104" ht="12.75">
      <c r="A100" s="168">
        <v>77</v>
      </c>
      <c r="B100" s="169" t="s">
        <v>251</v>
      </c>
      <c r="C100" s="170" t="s">
        <v>252</v>
      </c>
      <c r="D100" s="171" t="s">
        <v>114</v>
      </c>
      <c r="E100" s="172">
        <v>18</v>
      </c>
      <c r="F100" s="198">
        <v>0</v>
      </c>
      <c r="G100" s="173">
        <f t="shared" si="12"/>
        <v>0</v>
      </c>
      <c r="O100" s="167">
        <v>2</v>
      </c>
      <c r="AA100" s="145">
        <v>4</v>
      </c>
      <c r="AB100" s="145">
        <v>9</v>
      </c>
      <c r="AC100" s="145">
        <v>34121044</v>
      </c>
      <c r="AZ100" s="145">
        <v>4</v>
      </c>
      <c r="BA100" s="145">
        <f t="shared" si="13"/>
        <v>0</v>
      </c>
      <c r="BB100" s="145">
        <f t="shared" si="14"/>
        <v>0</v>
      </c>
      <c r="BC100" s="145">
        <f t="shared" si="15"/>
        <v>0</v>
      </c>
      <c r="BD100" s="145">
        <f t="shared" si="16"/>
        <v>0</v>
      </c>
      <c r="BE100" s="145">
        <f t="shared" si="17"/>
        <v>0</v>
      </c>
      <c r="CA100" s="174">
        <v>4</v>
      </c>
      <c r="CB100" s="174">
        <v>9</v>
      </c>
      <c r="CZ100" s="145">
        <v>1.99999999999922E-05</v>
      </c>
    </row>
    <row r="101" spans="1:104" ht="12.75">
      <c r="A101" s="168">
        <v>78</v>
      </c>
      <c r="B101" s="169" t="s">
        <v>253</v>
      </c>
      <c r="C101" s="170" t="s">
        <v>254</v>
      </c>
      <c r="D101" s="171" t="s">
        <v>114</v>
      </c>
      <c r="E101" s="172">
        <v>375</v>
      </c>
      <c r="F101" s="198">
        <v>0</v>
      </c>
      <c r="G101" s="173">
        <f t="shared" si="12"/>
        <v>0</v>
      </c>
      <c r="O101" s="167">
        <v>2</v>
      </c>
      <c r="AA101" s="145">
        <v>4</v>
      </c>
      <c r="AB101" s="145">
        <v>9</v>
      </c>
      <c r="AC101" s="145">
        <v>34121050</v>
      </c>
      <c r="AZ101" s="145">
        <v>4</v>
      </c>
      <c r="BA101" s="145">
        <f t="shared" si="13"/>
        <v>0</v>
      </c>
      <c r="BB101" s="145">
        <f t="shared" si="14"/>
        <v>0</v>
      </c>
      <c r="BC101" s="145">
        <f t="shared" si="15"/>
        <v>0</v>
      </c>
      <c r="BD101" s="145">
        <f t="shared" si="16"/>
        <v>0</v>
      </c>
      <c r="BE101" s="145">
        <f t="shared" si="17"/>
        <v>0</v>
      </c>
      <c r="CA101" s="174">
        <v>4</v>
      </c>
      <c r="CB101" s="174">
        <v>9</v>
      </c>
      <c r="CZ101" s="145">
        <v>3.00000000000022E-05</v>
      </c>
    </row>
    <row r="102" spans="1:104" ht="12.75">
      <c r="A102" s="168">
        <v>79</v>
      </c>
      <c r="B102" s="169" t="s">
        <v>255</v>
      </c>
      <c r="C102" s="170" t="s">
        <v>256</v>
      </c>
      <c r="D102" s="171" t="s">
        <v>114</v>
      </c>
      <c r="E102" s="172">
        <v>12</v>
      </c>
      <c r="F102" s="198">
        <v>0</v>
      </c>
      <c r="G102" s="173">
        <f t="shared" si="12"/>
        <v>0</v>
      </c>
      <c r="O102" s="167">
        <v>2</v>
      </c>
      <c r="AA102" s="145">
        <v>4</v>
      </c>
      <c r="AB102" s="145">
        <v>9</v>
      </c>
      <c r="AC102" s="145">
        <v>34121550</v>
      </c>
      <c r="AZ102" s="145">
        <v>4</v>
      </c>
      <c r="BA102" s="145">
        <f t="shared" si="13"/>
        <v>0</v>
      </c>
      <c r="BB102" s="145">
        <f t="shared" si="14"/>
        <v>0</v>
      </c>
      <c r="BC102" s="145">
        <f t="shared" si="15"/>
        <v>0</v>
      </c>
      <c r="BD102" s="145">
        <f t="shared" si="16"/>
        <v>0</v>
      </c>
      <c r="BE102" s="145">
        <f t="shared" si="17"/>
        <v>0</v>
      </c>
      <c r="CA102" s="174">
        <v>4</v>
      </c>
      <c r="CB102" s="174">
        <v>9</v>
      </c>
      <c r="CZ102" s="145">
        <v>3.99999999999845E-05</v>
      </c>
    </row>
    <row r="103" spans="1:104" ht="12.75">
      <c r="A103" s="168">
        <v>80</v>
      </c>
      <c r="B103" s="169" t="s">
        <v>257</v>
      </c>
      <c r="C103" s="170" t="s">
        <v>258</v>
      </c>
      <c r="D103" s="171" t="s">
        <v>85</v>
      </c>
      <c r="E103" s="172">
        <v>3</v>
      </c>
      <c r="F103" s="198">
        <v>0</v>
      </c>
      <c r="G103" s="173">
        <f t="shared" si="12"/>
        <v>0</v>
      </c>
      <c r="O103" s="167">
        <v>2</v>
      </c>
      <c r="AA103" s="145">
        <v>4</v>
      </c>
      <c r="AB103" s="145">
        <v>9</v>
      </c>
      <c r="AC103" s="145" t="s">
        <v>257</v>
      </c>
      <c r="AZ103" s="145">
        <v>4</v>
      </c>
      <c r="BA103" s="145">
        <f t="shared" si="13"/>
        <v>0</v>
      </c>
      <c r="BB103" s="145">
        <f t="shared" si="14"/>
        <v>0</v>
      </c>
      <c r="BC103" s="145">
        <f t="shared" si="15"/>
        <v>0</v>
      </c>
      <c r="BD103" s="145">
        <f t="shared" si="16"/>
        <v>0</v>
      </c>
      <c r="BE103" s="145">
        <f t="shared" si="17"/>
        <v>0</v>
      </c>
      <c r="CA103" s="174">
        <v>4</v>
      </c>
      <c r="CB103" s="174">
        <v>9</v>
      </c>
      <c r="CZ103" s="145">
        <v>0</v>
      </c>
    </row>
    <row r="104" spans="1:104" ht="12.75">
      <c r="A104" s="168">
        <v>81</v>
      </c>
      <c r="B104" s="169" t="s">
        <v>194</v>
      </c>
      <c r="C104" s="170" t="s">
        <v>195</v>
      </c>
      <c r="D104" s="171" t="s">
        <v>61</v>
      </c>
      <c r="E104" s="172">
        <v>61.725</v>
      </c>
      <c r="F104" s="198">
        <v>0</v>
      </c>
      <c r="G104" s="173">
        <f t="shared" si="12"/>
        <v>0</v>
      </c>
      <c r="O104" s="167">
        <v>2</v>
      </c>
      <c r="AA104" s="145">
        <v>9</v>
      </c>
      <c r="AB104" s="145">
        <v>16</v>
      </c>
      <c r="AC104" s="145">
        <v>4</v>
      </c>
      <c r="AZ104" s="145">
        <v>4</v>
      </c>
      <c r="BA104" s="145">
        <f t="shared" si="13"/>
        <v>0</v>
      </c>
      <c r="BB104" s="145">
        <f t="shared" si="14"/>
        <v>0</v>
      </c>
      <c r="BC104" s="145">
        <f t="shared" si="15"/>
        <v>0</v>
      </c>
      <c r="BD104" s="145">
        <f t="shared" si="16"/>
        <v>0</v>
      </c>
      <c r="BE104" s="145">
        <f t="shared" si="17"/>
        <v>0</v>
      </c>
      <c r="CA104" s="174">
        <v>9</v>
      </c>
      <c r="CB104" s="174">
        <v>16</v>
      </c>
      <c r="CZ104" s="145">
        <v>0</v>
      </c>
    </row>
    <row r="105" spans="1:104" ht="12.75">
      <c r="A105" s="168">
        <v>82</v>
      </c>
      <c r="B105" s="169" t="s">
        <v>200</v>
      </c>
      <c r="C105" s="170" t="s">
        <v>201</v>
      </c>
      <c r="D105" s="171" t="s">
        <v>61</v>
      </c>
      <c r="E105" s="172">
        <v>461.2401</v>
      </c>
      <c r="F105" s="198">
        <v>0</v>
      </c>
      <c r="G105" s="173">
        <f t="shared" si="12"/>
        <v>0</v>
      </c>
      <c r="O105" s="167">
        <v>2</v>
      </c>
      <c r="AA105" s="145">
        <v>9</v>
      </c>
      <c r="AB105" s="145">
        <v>18</v>
      </c>
      <c r="AC105" s="145">
        <v>4</v>
      </c>
      <c r="AZ105" s="145">
        <v>4</v>
      </c>
      <c r="BA105" s="145">
        <f t="shared" si="13"/>
        <v>0</v>
      </c>
      <c r="BB105" s="145">
        <f t="shared" si="14"/>
        <v>0</v>
      </c>
      <c r="BC105" s="145">
        <f t="shared" si="15"/>
        <v>0</v>
      </c>
      <c r="BD105" s="145">
        <f t="shared" si="16"/>
        <v>0</v>
      </c>
      <c r="BE105" s="145">
        <f t="shared" si="17"/>
        <v>0</v>
      </c>
      <c r="CA105" s="174">
        <v>9</v>
      </c>
      <c r="CB105" s="174">
        <v>18</v>
      </c>
      <c r="CZ105" s="145">
        <v>0</v>
      </c>
    </row>
    <row r="106" spans="1:104" ht="22.5">
      <c r="A106" s="168">
        <v>83</v>
      </c>
      <c r="B106" s="169" t="s">
        <v>205</v>
      </c>
      <c r="C106" s="170" t="s">
        <v>206</v>
      </c>
      <c r="D106" s="171" t="s">
        <v>204</v>
      </c>
      <c r="E106" s="172">
        <v>16</v>
      </c>
      <c r="F106" s="198">
        <v>0</v>
      </c>
      <c r="G106" s="173">
        <f t="shared" si="12"/>
        <v>0</v>
      </c>
      <c r="O106" s="167">
        <v>2</v>
      </c>
      <c r="AA106" s="145">
        <v>10</v>
      </c>
      <c r="AB106" s="145">
        <v>0</v>
      </c>
      <c r="AC106" s="145">
        <v>8</v>
      </c>
      <c r="AZ106" s="145">
        <v>5</v>
      </c>
      <c r="BA106" s="145">
        <f t="shared" si="13"/>
        <v>0</v>
      </c>
      <c r="BB106" s="145">
        <f t="shared" si="14"/>
        <v>0</v>
      </c>
      <c r="BC106" s="145">
        <f t="shared" si="15"/>
        <v>0</v>
      </c>
      <c r="BD106" s="145">
        <f t="shared" si="16"/>
        <v>0</v>
      </c>
      <c r="BE106" s="145">
        <f t="shared" si="17"/>
        <v>0</v>
      </c>
      <c r="CA106" s="174">
        <v>10</v>
      </c>
      <c r="CB106" s="174">
        <v>0</v>
      </c>
      <c r="CZ106" s="145">
        <v>0</v>
      </c>
    </row>
    <row r="107" spans="1:104" ht="12.75">
      <c r="A107" s="168">
        <v>84</v>
      </c>
      <c r="B107" s="169" t="s">
        <v>259</v>
      </c>
      <c r="C107" s="170" t="s">
        <v>260</v>
      </c>
      <c r="D107" s="171" t="s">
        <v>204</v>
      </c>
      <c r="E107" s="172">
        <v>16</v>
      </c>
      <c r="F107" s="198">
        <v>0</v>
      </c>
      <c r="G107" s="173">
        <f t="shared" si="12"/>
        <v>0</v>
      </c>
      <c r="O107" s="167">
        <v>2</v>
      </c>
      <c r="AA107" s="145">
        <v>10</v>
      </c>
      <c r="AB107" s="145">
        <v>0</v>
      </c>
      <c r="AC107" s="145">
        <v>8</v>
      </c>
      <c r="AZ107" s="145">
        <v>5</v>
      </c>
      <c r="BA107" s="145">
        <f t="shared" si="13"/>
        <v>0</v>
      </c>
      <c r="BB107" s="145">
        <f t="shared" si="14"/>
        <v>0</v>
      </c>
      <c r="BC107" s="145">
        <f t="shared" si="15"/>
        <v>0</v>
      </c>
      <c r="BD107" s="145">
        <f t="shared" si="16"/>
        <v>0</v>
      </c>
      <c r="BE107" s="145">
        <f t="shared" si="17"/>
        <v>0</v>
      </c>
      <c r="CA107" s="174">
        <v>10</v>
      </c>
      <c r="CB107" s="174">
        <v>0</v>
      </c>
      <c r="CZ107" s="145">
        <v>0</v>
      </c>
    </row>
    <row r="108" spans="1:57" ht="12.75">
      <c r="A108" s="178"/>
      <c r="B108" s="179" t="s">
        <v>73</v>
      </c>
      <c r="C108" s="180" t="str">
        <f>CONCATENATE(B78," ",C78)</f>
        <v>M22 Montáž sdělovací a zabezp. techniky</v>
      </c>
      <c r="D108" s="181"/>
      <c r="E108" s="182"/>
      <c r="F108" s="183"/>
      <c r="G108" s="184">
        <f>SUM(G78:G107)</f>
        <v>0</v>
      </c>
      <c r="O108" s="167">
        <v>4</v>
      </c>
      <c r="BA108" s="185">
        <f>SUM(BA78:BA107)</f>
        <v>0</v>
      </c>
      <c r="BB108" s="185">
        <f>SUM(BB78:BB107)</f>
        <v>0</v>
      </c>
      <c r="BC108" s="185">
        <f>SUM(BC78:BC107)</f>
        <v>0</v>
      </c>
      <c r="BD108" s="185">
        <f>SUM(BD78:BD107)</f>
        <v>0</v>
      </c>
      <c r="BE108" s="185">
        <f>SUM(BE78:BE107)</f>
        <v>0</v>
      </c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spans="1:7" ht="12.75">
      <c r="A132" s="186"/>
      <c r="B132" s="186"/>
      <c r="C132" s="186"/>
      <c r="D132" s="186"/>
      <c r="E132" s="186"/>
      <c r="F132" s="186"/>
      <c r="G132" s="186"/>
    </row>
    <row r="133" spans="1:7" ht="12.75">
      <c r="A133" s="186"/>
      <c r="B133" s="186"/>
      <c r="C133" s="186"/>
      <c r="D133" s="186"/>
      <c r="E133" s="186"/>
      <c r="F133" s="186"/>
      <c r="G133" s="186"/>
    </row>
    <row r="134" spans="1:7" ht="12.75">
      <c r="A134" s="186"/>
      <c r="B134" s="186"/>
      <c r="C134" s="186"/>
      <c r="D134" s="186"/>
      <c r="E134" s="186"/>
      <c r="F134" s="186"/>
      <c r="G134" s="186"/>
    </row>
    <row r="135" spans="1:7" ht="12.75">
      <c r="A135" s="186"/>
      <c r="B135" s="186"/>
      <c r="C135" s="186"/>
      <c r="D135" s="186"/>
      <c r="E135" s="186"/>
      <c r="F135" s="186"/>
      <c r="G135" s="186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ht="12.75">
      <c r="E143" s="145"/>
    </row>
    <row r="144" ht="12.75">
      <c r="E144" s="145"/>
    </row>
    <row r="145" ht="12.75">
      <c r="E145" s="145"/>
    </row>
    <row r="146" ht="12.75">
      <c r="E146" s="145"/>
    </row>
    <row r="147" ht="12.75">
      <c r="E147" s="145"/>
    </row>
    <row r="148" ht="12.75">
      <c r="E148" s="145"/>
    </row>
    <row r="149" ht="12.75">
      <c r="E149" s="145"/>
    </row>
    <row r="150" ht="12.75">
      <c r="E150" s="145"/>
    </row>
    <row r="151" ht="12.75">
      <c r="E151" s="145"/>
    </row>
    <row r="152" ht="12.75">
      <c r="E152" s="145"/>
    </row>
    <row r="153" ht="12.75">
      <c r="E153" s="145"/>
    </row>
    <row r="154" ht="12.75">
      <c r="E154" s="145"/>
    </row>
    <row r="155" ht="12.75">
      <c r="E155" s="145"/>
    </row>
    <row r="156" ht="12.75">
      <c r="E156" s="145"/>
    </row>
    <row r="157" ht="12.75">
      <c r="E157" s="145"/>
    </row>
    <row r="158" ht="12.75">
      <c r="E158" s="145"/>
    </row>
    <row r="159" ht="12.75">
      <c r="E159" s="145"/>
    </row>
    <row r="160" ht="12.75">
      <c r="E160" s="145"/>
    </row>
    <row r="161" ht="12.75">
      <c r="E161" s="145"/>
    </row>
    <row r="162" ht="12.75">
      <c r="E162" s="145"/>
    </row>
    <row r="163" ht="12.75">
      <c r="E163" s="145"/>
    </row>
    <row r="164" ht="12.75">
      <c r="E164" s="145"/>
    </row>
    <row r="165" ht="12.75">
      <c r="E165" s="145"/>
    </row>
    <row r="166" ht="12.75">
      <c r="E166" s="145"/>
    </row>
    <row r="167" spans="1:2" ht="12.75">
      <c r="A167" s="187"/>
      <c r="B167" s="187"/>
    </row>
    <row r="168" spans="1:7" ht="12.75">
      <c r="A168" s="186"/>
      <c r="B168" s="186"/>
      <c r="C168" s="189"/>
      <c r="D168" s="189"/>
      <c r="E168" s="190"/>
      <c r="F168" s="189"/>
      <c r="G168" s="191"/>
    </row>
    <row r="169" spans="1:7" ht="12.75">
      <c r="A169" s="192"/>
      <c r="B169" s="192"/>
      <c r="C169" s="186"/>
      <c r="D169" s="186"/>
      <c r="E169" s="193"/>
      <c r="F169" s="186"/>
      <c r="G169" s="186"/>
    </row>
    <row r="170" spans="1:7" ht="12.75">
      <c r="A170" s="186"/>
      <c r="B170" s="186"/>
      <c r="C170" s="186"/>
      <c r="D170" s="186"/>
      <c r="E170" s="193"/>
      <c r="F170" s="186"/>
      <c r="G170" s="186"/>
    </row>
    <row r="171" spans="1:7" ht="12.75">
      <c r="A171" s="186"/>
      <c r="B171" s="186"/>
      <c r="C171" s="186"/>
      <c r="D171" s="186"/>
      <c r="E171" s="193"/>
      <c r="F171" s="186"/>
      <c r="G171" s="186"/>
    </row>
    <row r="172" spans="1:7" ht="12.75">
      <c r="A172" s="186"/>
      <c r="B172" s="186"/>
      <c r="C172" s="186"/>
      <c r="D172" s="186"/>
      <c r="E172" s="193"/>
      <c r="F172" s="186"/>
      <c r="G172" s="186"/>
    </row>
    <row r="173" spans="1:7" ht="12.75">
      <c r="A173" s="186"/>
      <c r="B173" s="186"/>
      <c r="C173" s="186"/>
      <c r="D173" s="186"/>
      <c r="E173" s="193"/>
      <c r="F173" s="186"/>
      <c r="G173" s="186"/>
    </row>
    <row r="174" spans="1:7" ht="12.75">
      <c r="A174" s="186"/>
      <c r="B174" s="186"/>
      <c r="C174" s="186"/>
      <c r="D174" s="186"/>
      <c r="E174" s="193"/>
      <c r="F174" s="186"/>
      <c r="G174" s="186"/>
    </row>
    <row r="175" spans="1:7" ht="12.75">
      <c r="A175" s="186"/>
      <c r="B175" s="186"/>
      <c r="C175" s="186"/>
      <c r="D175" s="186"/>
      <c r="E175" s="193"/>
      <c r="F175" s="186"/>
      <c r="G175" s="186"/>
    </row>
    <row r="176" spans="1:7" ht="12.75">
      <c r="A176" s="186"/>
      <c r="B176" s="186"/>
      <c r="C176" s="186"/>
      <c r="D176" s="186"/>
      <c r="E176" s="193"/>
      <c r="F176" s="186"/>
      <c r="G176" s="186"/>
    </row>
    <row r="177" spans="1:7" ht="12.75">
      <c r="A177" s="186"/>
      <c r="B177" s="186"/>
      <c r="C177" s="186"/>
      <c r="D177" s="186"/>
      <c r="E177" s="193"/>
      <c r="F177" s="186"/>
      <c r="G177" s="186"/>
    </row>
    <row r="178" spans="1:7" ht="12.75">
      <c r="A178" s="186"/>
      <c r="B178" s="186"/>
      <c r="C178" s="186"/>
      <c r="D178" s="186"/>
      <c r="E178" s="193"/>
      <c r="F178" s="186"/>
      <c r="G178" s="186"/>
    </row>
    <row r="179" spans="1:7" ht="12.75">
      <c r="A179" s="186"/>
      <c r="B179" s="186"/>
      <c r="C179" s="186"/>
      <c r="D179" s="186"/>
      <c r="E179" s="193"/>
      <c r="F179" s="186"/>
      <c r="G179" s="186"/>
    </row>
    <row r="180" spans="1:7" ht="12.75">
      <c r="A180" s="186"/>
      <c r="B180" s="186"/>
      <c r="C180" s="186"/>
      <c r="D180" s="186"/>
      <c r="E180" s="193"/>
      <c r="F180" s="186"/>
      <c r="G180" s="186"/>
    </row>
    <row r="181" spans="1:7" ht="12.75">
      <c r="A181" s="186"/>
      <c r="B181" s="186"/>
      <c r="C181" s="186"/>
      <c r="D181" s="186"/>
      <c r="E181" s="193"/>
      <c r="F181" s="186"/>
      <c r="G181" s="186"/>
    </row>
  </sheetData>
  <sheetProtection password="CE88" sheet="1"/>
  <mergeCells count="18">
    <mergeCell ref="C32:G32"/>
    <mergeCell ref="C33:G33"/>
    <mergeCell ref="A1:G1"/>
    <mergeCell ref="A3:B3"/>
    <mergeCell ref="A4:B4"/>
    <mergeCell ref="E4:G4"/>
    <mergeCell ref="C30:G30"/>
    <mergeCell ref="C31:G31"/>
    <mergeCell ref="C42:G42"/>
    <mergeCell ref="C43:G43"/>
    <mergeCell ref="C44:G44"/>
    <mergeCell ref="C45:G45"/>
    <mergeCell ref="C34:G34"/>
    <mergeCell ref="C35:G35"/>
    <mergeCell ref="C36:G36"/>
    <mergeCell ref="C39:G39"/>
    <mergeCell ref="C40:G40"/>
    <mergeCell ref="C41:G4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Olda</dc:creator>
  <cp:keywords/>
  <dc:description/>
  <cp:lastModifiedBy>Krejčí Kateřina, Ing.</cp:lastModifiedBy>
  <cp:lastPrinted>2015-04-14T11:52:19Z</cp:lastPrinted>
  <dcterms:created xsi:type="dcterms:W3CDTF">2013-04-29T15:10:08Z</dcterms:created>
  <dcterms:modified xsi:type="dcterms:W3CDTF">2015-04-27T11:29:46Z</dcterms:modified>
  <cp:category/>
  <cp:version/>
  <cp:contentType/>
  <cp:contentStatus/>
</cp:coreProperties>
</file>